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40" yWindow="1470" windowWidth="13860" windowHeight="79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Položky!$A$1:$G$126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25" i="3"/>
  <c r="BD125" i="3"/>
  <c r="BC125" i="3"/>
  <c r="BB125" i="3"/>
  <c r="BA125" i="3"/>
  <c r="G125" i="3"/>
  <c r="BE124" i="3"/>
  <c r="BD124" i="3"/>
  <c r="BC124" i="3"/>
  <c r="BB124" i="3"/>
  <c r="G124" i="3"/>
  <c r="BA124" i="3" s="1"/>
  <c r="BE123" i="3"/>
  <c r="BD123" i="3"/>
  <c r="BC123" i="3"/>
  <c r="BB123" i="3"/>
  <c r="BA123" i="3"/>
  <c r="G123" i="3"/>
  <c r="BE122" i="3"/>
  <c r="BD122" i="3"/>
  <c r="BC122" i="3"/>
  <c r="BB122" i="3"/>
  <c r="G122" i="3"/>
  <c r="BA122" i="3" s="1"/>
  <c r="BE121" i="3"/>
  <c r="BD121" i="3"/>
  <c r="BC121" i="3"/>
  <c r="BB121" i="3"/>
  <c r="BA121" i="3"/>
  <c r="G121" i="3"/>
  <c r="BE120" i="3"/>
  <c r="BD120" i="3"/>
  <c r="BD126" i="3" s="1"/>
  <c r="H13" i="2" s="1"/>
  <c r="BC120" i="3"/>
  <c r="BC126" i="3" s="1"/>
  <c r="G13" i="2" s="1"/>
  <c r="BB120" i="3"/>
  <c r="G120" i="3"/>
  <c r="G126" i="3" s="1"/>
  <c r="B13" i="2"/>
  <c r="A13" i="2"/>
  <c r="BE126" i="3"/>
  <c r="I13" i="2" s="1"/>
  <c r="BB126" i="3"/>
  <c r="F13" i="2" s="1"/>
  <c r="C126" i="3"/>
  <c r="BE117" i="3"/>
  <c r="BD117" i="3"/>
  <c r="BC117" i="3"/>
  <c r="BA117" i="3"/>
  <c r="G117" i="3"/>
  <c r="BB117" i="3" s="1"/>
  <c r="BE115" i="3"/>
  <c r="BD115" i="3"/>
  <c r="BC115" i="3"/>
  <c r="BA115" i="3"/>
  <c r="G115" i="3"/>
  <c r="BB115" i="3" s="1"/>
  <c r="BE114" i="3"/>
  <c r="BD114" i="3"/>
  <c r="BC114" i="3"/>
  <c r="BA114" i="3"/>
  <c r="G114" i="3"/>
  <c r="BB114" i="3" s="1"/>
  <c r="BE113" i="3"/>
  <c r="BD113" i="3"/>
  <c r="BC113" i="3"/>
  <c r="BA113" i="3"/>
  <c r="G113" i="3"/>
  <c r="BB113" i="3" s="1"/>
  <c r="BE112" i="3"/>
  <c r="BD112" i="3"/>
  <c r="BC112" i="3"/>
  <c r="BA112" i="3"/>
  <c r="G112" i="3"/>
  <c r="BB112" i="3" s="1"/>
  <c r="BE111" i="3"/>
  <c r="BD111" i="3"/>
  <c r="BC111" i="3"/>
  <c r="BA111" i="3"/>
  <c r="G111" i="3"/>
  <c r="BB111" i="3" s="1"/>
  <c r="BE109" i="3"/>
  <c r="BD109" i="3"/>
  <c r="BC109" i="3"/>
  <c r="BA109" i="3"/>
  <c r="BA118" i="3" s="1"/>
  <c r="E12" i="2" s="1"/>
  <c r="G109" i="3"/>
  <c r="BB109" i="3" s="1"/>
  <c r="BE108" i="3"/>
  <c r="BE118" i="3" s="1"/>
  <c r="I12" i="2" s="1"/>
  <c r="BD108" i="3"/>
  <c r="BC108" i="3"/>
  <c r="BC118" i="3" s="1"/>
  <c r="G12" i="2" s="1"/>
  <c r="BA108" i="3"/>
  <c r="G108" i="3"/>
  <c r="BB108" i="3" s="1"/>
  <c r="B12" i="2"/>
  <c r="A12" i="2"/>
  <c r="C118" i="3"/>
  <c r="BE105" i="3"/>
  <c r="BD105" i="3"/>
  <c r="BC105" i="3"/>
  <c r="BA105" i="3"/>
  <c r="G105" i="3"/>
  <c r="BB105" i="3" s="1"/>
  <c r="BE104" i="3"/>
  <c r="BD104" i="3"/>
  <c r="BC104" i="3"/>
  <c r="BC106" i="3" s="1"/>
  <c r="G11" i="2" s="1"/>
  <c r="BA104" i="3"/>
  <c r="G104" i="3"/>
  <c r="BB104" i="3" s="1"/>
  <c r="BE103" i="3"/>
  <c r="BE106" i="3" s="1"/>
  <c r="I11" i="2" s="1"/>
  <c r="BD103" i="3"/>
  <c r="BD106" i="3" s="1"/>
  <c r="H11" i="2" s="1"/>
  <c r="BC103" i="3"/>
  <c r="BA103" i="3"/>
  <c r="G103" i="3"/>
  <c r="BB103" i="3" s="1"/>
  <c r="B11" i="2"/>
  <c r="A11" i="2"/>
  <c r="BA106" i="3"/>
  <c r="E11" i="2" s="1"/>
  <c r="C106" i="3"/>
  <c r="BE100" i="3"/>
  <c r="BD100" i="3"/>
  <c r="BC100" i="3"/>
  <c r="BA100" i="3"/>
  <c r="G100" i="3"/>
  <c r="BB100" i="3" s="1"/>
  <c r="BE99" i="3"/>
  <c r="BD99" i="3"/>
  <c r="BC99" i="3"/>
  <c r="BA99" i="3"/>
  <c r="G99" i="3"/>
  <c r="BB99" i="3" s="1"/>
  <c r="BE98" i="3"/>
  <c r="BD98" i="3"/>
  <c r="BC98" i="3"/>
  <c r="BA98" i="3"/>
  <c r="G98" i="3"/>
  <c r="BB98" i="3" s="1"/>
  <c r="BE97" i="3"/>
  <c r="BD97" i="3"/>
  <c r="BC97" i="3"/>
  <c r="BA97" i="3"/>
  <c r="BA101" i="3" s="1"/>
  <c r="E10" i="2" s="1"/>
  <c r="G97" i="3"/>
  <c r="BB97" i="3" s="1"/>
  <c r="BE96" i="3"/>
  <c r="BE101" i="3" s="1"/>
  <c r="I10" i="2" s="1"/>
  <c r="BD96" i="3"/>
  <c r="BC96" i="3"/>
  <c r="BC101" i="3" s="1"/>
  <c r="G10" i="2" s="1"/>
  <c r="BA96" i="3"/>
  <c r="G96" i="3"/>
  <c r="BB96" i="3" s="1"/>
  <c r="B10" i="2"/>
  <c r="A10" i="2"/>
  <c r="C101" i="3"/>
  <c r="BE93" i="3"/>
  <c r="BD93" i="3"/>
  <c r="BC93" i="3"/>
  <c r="BA93" i="3"/>
  <c r="G93" i="3"/>
  <c r="BB93" i="3" s="1"/>
  <c r="BE92" i="3"/>
  <c r="BD92" i="3"/>
  <c r="BC92" i="3"/>
  <c r="BA92" i="3"/>
  <c r="G92" i="3"/>
  <c r="BB92" i="3" s="1"/>
  <c r="BE91" i="3"/>
  <c r="BD91" i="3"/>
  <c r="BC91" i="3"/>
  <c r="BA91" i="3"/>
  <c r="G91" i="3"/>
  <c r="BB91" i="3" s="1"/>
  <c r="BE90" i="3"/>
  <c r="BD90" i="3"/>
  <c r="BC90" i="3"/>
  <c r="BA90" i="3"/>
  <c r="G90" i="3"/>
  <c r="BB90" i="3" s="1"/>
  <c r="BE89" i="3"/>
  <c r="BD89" i="3"/>
  <c r="BC89" i="3"/>
  <c r="BA89" i="3"/>
  <c r="G89" i="3"/>
  <c r="BB89" i="3" s="1"/>
  <c r="BE88" i="3"/>
  <c r="BD88" i="3"/>
  <c r="BC88" i="3"/>
  <c r="BA88" i="3"/>
  <c r="G88" i="3"/>
  <c r="BB88" i="3" s="1"/>
  <c r="BE87" i="3"/>
  <c r="BD87" i="3"/>
  <c r="BC87" i="3"/>
  <c r="BA87" i="3"/>
  <c r="G87" i="3"/>
  <c r="BB87" i="3" s="1"/>
  <c r="BE86" i="3"/>
  <c r="BD86" i="3"/>
  <c r="BC86" i="3"/>
  <c r="BA86" i="3"/>
  <c r="G86" i="3"/>
  <c r="BB86" i="3" s="1"/>
  <c r="BE85" i="3"/>
  <c r="BD85" i="3"/>
  <c r="BC85" i="3"/>
  <c r="BA85" i="3"/>
  <c r="G85" i="3"/>
  <c r="BB85" i="3" s="1"/>
  <c r="BE84" i="3"/>
  <c r="BD84" i="3"/>
  <c r="BC84" i="3"/>
  <c r="BA84" i="3"/>
  <c r="G84" i="3"/>
  <c r="BB84" i="3" s="1"/>
  <c r="BE83" i="3"/>
  <c r="BD83" i="3"/>
  <c r="BC83" i="3"/>
  <c r="BA83" i="3"/>
  <c r="G83" i="3"/>
  <c r="BB83" i="3" s="1"/>
  <c r="BE82" i="3"/>
  <c r="BD82" i="3"/>
  <c r="BC82" i="3"/>
  <c r="BA82" i="3"/>
  <c r="G82" i="3"/>
  <c r="BB82" i="3" s="1"/>
  <c r="BE81" i="3"/>
  <c r="BD81" i="3"/>
  <c r="BC81" i="3"/>
  <c r="BA81" i="3"/>
  <c r="G81" i="3"/>
  <c r="BB81" i="3" s="1"/>
  <c r="BE80" i="3"/>
  <c r="BD80" i="3"/>
  <c r="BC80" i="3"/>
  <c r="BA80" i="3"/>
  <c r="G80" i="3"/>
  <c r="BB80" i="3" s="1"/>
  <c r="BE79" i="3"/>
  <c r="BD79" i="3"/>
  <c r="BC79" i="3"/>
  <c r="BA79" i="3"/>
  <c r="G79" i="3"/>
  <c r="BB79" i="3" s="1"/>
  <c r="BE78" i="3"/>
  <c r="BD78" i="3"/>
  <c r="BC78" i="3"/>
  <c r="BA78" i="3"/>
  <c r="G78" i="3"/>
  <c r="BB78" i="3" s="1"/>
  <c r="BE77" i="3"/>
  <c r="BD77" i="3"/>
  <c r="BC77" i="3"/>
  <c r="BA77" i="3"/>
  <c r="G77" i="3"/>
  <c r="BB77" i="3" s="1"/>
  <c r="BE76" i="3"/>
  <c r="BD76" i="3"/>
  <c r="BC76" i="3"/>
  <c r="BA76" i="3"/>
  <c r="G76" i="3"/>
  <c r="BB76" i="3" s="1"/>
  <c r="BE75" i="3"/>
  <c r="BD75" i="3"/>
  <c r="BC75" i="3"/>
  <c r="BA75" i="3"/>
  <c r="G75" i="3"/>
  <c r="BB75" i="3" s="1"/>
  <c r="BE74" i="3"/>
  <c r="BD74" i="3"/>
  <c r="BC74" i="3"/>
  <c r="BA74" i="3"/>
  <c r="G74" i="3"/>
  <c r="BB74" i="3" s="1"/>
  <c r="BE73" i="3"/>
  <c r="BD73" i="3"/>
  <c r="BC73" i="3"/>
  <c r="BA73" i="3"/>
  <c r="G73" i="3"/>
  <c r="BB73" i="3" s="1"/>
  <c r="BE72" i="3"/>
  <c r="BD72" i="3"/>
  <c r="BC72" i="3"/>
  <c r="BA72" i="3"/>
  <c r="G72" i="3"/>
  <c r="BB72" i="3" s="1"/>
  <c r="BE71" i="3"/>
  <c r="BD71" i="3"/>
  <c r="BC71" i="3"/>
  <c r="BA71" i="3"/>
  <c r="G71" i="3"/>
  <c r="BB71" i="3" s="1"/>
  <c r="BE70" i="3"/>
  <c r="BD70" i="3"/>
  <c r="BC70" i="3"/>
  <c r="BA70" i="3"/>
  <c r="G70" i="3"/>
  <c r="BB70" i="3" s="1"/>
  <c r="BE69" i="3"/>
  <c r="BD69" i="3"/>
  <c r="BC69" i="3"/>
  <c r="BA69" i="3"/>
  <c r="G69" i="3"/>
  <c r="BB69" i="3" s="1"/>
  <c r="BE68" i="3"/>
  <c r="BD68" i="3"/>
  <c r="BC68" i="3"/>
  <c r="BA68" i="3"/>
  <c r="G68" i="3"/>
  <c r="BB68" i="3" s="1"/>
  <c r="BE67" i="3"/>
  <c r="BD67" i="3"/>
  <c r="BC67" i="3"/>
  <c r="BA67" i="3"/>
  <c r="G67" i="3"/>
  <c r="BB67" i="3" s="1"/>
  <c r="BE66" i="3"/>
  <c r="BD66" i="3"/>
  <c r="BC66" i="3"/>
  <c r="BA66" i="3"/>
  <c r="G66" i="3"/>
  <c r="BB66" i="3" s="1"/>
  <c r="BE65" i="3"/>
  <c r="BD65" i="3"/>
  <c r="BC65" i="3"/>
  <c r="BA65" i="3"/>
  <c r="G65" i="3"/>
  <c r="BB65" i="3" s="1"/>
  <c r="BE64" i="3"/>
  <c r="BD64" i="3"/>
  <c r="BC64" i="3"/>
  <c r="BA64" i="3"/>
  <c r="G64" i="3"/>
  <c r="BB64" i="3" s="1"/>
  <c r="BE63" i="3"/>
  <c r="BD63" i="3"/>
  <c r="BC63" i="3"/>
  <c r="BA63" i="3"/>
  <c r="G63" i="3"/>
  <c r="BB63" i="3" s="1"/>
  <c r="BE62" i="3"/>
  <c r="BD62" i="3"/>
  <c r="BC62" i="3"/>
  <c r="BA62" i="3"/>
  <c r="G62" i="3"/>
  <c r="BB62" i="3" s="1"/>
  <c r="BE61" i="3"/>
  <c r="BD61" i="3"/>
  <c r="BC61" i="3"/>
  <c r="BA61" i="3"/>
  <c r="G61" i="3"/>
  <c r="BB61" i="3" s="1"/>
  <c r="BE60" i="3"/>
  <c r="BD60" i="3"/>
  <c r="BC60" i="3"/>
  <c r="BA60" i="3"/>
  <c r="G60" i="3"/>
  <c r="BB60" i="3" s="1"/>
  <c r="BE59" i="3"/>
  <c r="BD59" i="3"/>
  <c r="BC59" i="3"/>
  <c r="BA59" i="3"/>
  <c r="G59" i="3"/>
  <c r="BB59" i="3" s="1"/>
  <c r="BE58" i="3"/>
  <c r="BD58" i="3"/>
  <c r="BC58" i="3"/>
  <c r="BA58" i="3"/>
  <c r="G58" i="3"/>
  <c r="BB58" i="3" s="1"/>
  <c r="BE57" i="3"/>
  <c r="BD57" i="3"/>
  <c r="BC57" i="3"/>
  <c r="BA57" i="3"/>
  <c r="G57" i="3"/>
  <c r="BB57" i="3" s="1"/>
  <c r="BE56" i="3"/>
  <c r="BD56" i="3"/>
  <c r="BC56" i="3"/>
  <c r="BA56" i="3"/>
  <c r="G56" i="3"/>
  <c r="BB56" i="3" s="1"/>
  <c r="BE55" i="3"/>
  <c r="BE94" i="3" s="1"/>
  <c r="I9" i="2" s="1"/>
  <c r="BD55" i="3"/>
  <c r="BD94" i="3" s="1"/>
  <c r="H9" i="2" s="1"/>
  <c r="BC55" i="3"/>
  <c r="BA55" i="3"/>
  <c r="G55" i="3"/>
  <c r="BB55" i="3" s="1"/>
  <c r="B9" i="2"/>
  <c r="A9" i="2"/>
  <c r="C94" i="3"/>
  <c r="BE52" i="3"/>
  <c r="BD52" i="3"/>
  <c r="BC52" i="3"/>
  <c r="BA52" i="3"/>
  <c r="G52" i="3"/>
  <c r="BB52" i="3" s="1"/>
  <c r="BE50" i="3"/>
  <c r="BD50" i="3"/>
  <c r="BC50" i="3"/>
  <c r="BA50" i="3"/>
  <c r="G50" i="3"/>
  <c r="BB50" i="3" s="1"/>
  <c r="BE49" i="3"/>
  <c r="BD49" i="3"/>
  <c r="BC49" i="3"/>
  <c r="BA49" i="3"/>
  <c r="G49" i="3"/>
  <c r="BB49" i="3" s="1"/>
  <c r="BE48" i="3"/>
  <c r="BD48" i="3"/>
  <c r="BC48" i="3"/>
  <c r="BA48" i="3"/>
  <c r="G48" i="3"/>
  <c r="BB48" i="3" s="1"/>
  <c r="BE47" i="3"/>
  <c r="BD47" i="3"/>
  <c r="BC47" i="3"/>
  <c r="BA47" i="3"/>
  <c r="G47" i="3"/>
  <c r="BB47" i="3" s="1"/>
  <c r="BE46" i="3"/>
  <c r="BD46" i="3"/>
  <c r="BC46" i="3"/>
  <c r="BA46" i="3"/>
  <c r="G46" i="3"/>
  <c r="BB46" i="3" s="1"/>
  <c r="BE45" i="3"/>
  <c r="BD45" i="3"/>
  <c r="BC45" i="3"/>
  <c r="BA45" i="3"/>
  <c r="G45" i="3"/>
  <c r="BB45" i="3" s="1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1" i="3"/>
  <c r="BD41" i="3"/>
  <c r="BC41" i="3"/>
  <c r="BA41" i="3"/>
  <c r="G41" i="3"/>
  <c r="BB41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6" i="3"/>
  <c r="BD36" i="3"/>
  <c r="BC36" i="3"/>
  <c r="BA36" i="3"/>
  <c r="G36" i="3"/>
  <c r="BB36" i="3" s="1"/>
  <c r="BE34" i="3"/>
  <c r="BD34" i="3"/>
  <c r="BC34" i="3"/>
  <c r="BA34" i="3"/>
  <c r="G34" i="3"/>
  <c r="BB34" i="3" s="1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C53" i="3" s="1"/>
  <c r="G8" i="2" s="1"/>
  <c r="BA28" i="3"/>
  <c r="BA53" i="3" s="1"/>
  <c r="E8" i="2" s="1"/>
  <c r="G28" i="3"/>
  <c r="BB28" i="3" s="1"/>
  <c r="B8" i="2"/>
  <c r="A8" i="2"/>
  <c r="BE53" i="3"/>
  <c r="I8" i="2" s="1"/>
  <c r="C53" i="3"/>
  <c r="BE25" i="3"/>
  <c r="BD25" i="3"/>
  <c r="BC25" i="3"/>
  <c r="BA25" i="3"/>
  <c r="G25" i="3"/>
  <c r="BB25" i="3" s="1"/>
  <c r="BE23" i="3"/>
  <c r="BD23" i="3"/>
  <c r="BC23" i="3"/>
  <c r="BA23" i="3"/>
  <c r="G23" i="3"/>
  <c r="BB23" i="3" s="1"/>
  <c r="BE22" i="3"/>
  <c r="BD22" i="3"/>
  <c r="BC22" i="3"/>
  <c r="BA22" i="3"/>
  <c r="G22" i="3"/>
  <c r="BB22" i="3" s="1"/>
  <c r="BE21" i="3"/>
  <c r="BD21" i="3"/>
  <c r="BC21" i="3"/>
  <c r="BA21" i="3"/>
  <c r="G21" i="3"/>
  <c r="BB21" i="3" s="1"/>
  <c r="BE20" i="3"/>
  <c r="BD20" i="3"/>
  <c r="BC20" i="3"/>
  <c r="BA20" i="3"/>
  <c r="G20" i="3"/>
  <c r="BB20" i="3" s="1"/>
  <c r="BE19" i="3"/>
  <c r="BD19" i="3"/>
  <c r="BC19" i="3"/>
  <c r="BA19" i="3"/>
  <c r="G19" i="3"/>
  <c r="BB19" i="3" s="1"/>
  <c r="BE17" i="3"/>
  <c r="BD17" i="3"/>
  <c r="BC17" i="3"/>
  <c r="BA17" i="3"/>
  <c r="G17" i="3"/>
  <c r="BB17" i="3" s="1"/>
  <c r="BE16" i="3"/>
  <c r="BD16" i="3"/>
  <c r="BC16" i="3"/>
  <c r="BA16" i="3"/>
  <c r="G16" i="3"/>
  <c r="BB16" i="3" s="1"/>
  <c r="BE15" i="3"/>
  <c r="BD15" i="3"/>
  <c r="BC15" i="3"/>
  <c r="BA15" i="3"/>
  <c r="G15" i="3"/>
  <c r="BB15" i="3" s="1"/>
  <c r="BE14" i="3"/>
  <c r="BD14" i="3"/>
  <c r="BC14" i="3"/>
  <c r="BA14" i="3"/>
  <c r="G14" i="3"/>
  <c r="BB14" i="3" s="1"/>
  <c r="BE12" i="3"/>
  <c r="BD12" i="3"/>
  <c r="BC12" i="3"/>
  <c r="BA12" i="3"/>
  <c r="G12" i="3"/>
  <c r="BB12" i="3" s="1"/>
  <c r="BE11" i="3"/>
  <c r="BD11" i="3"/>
  <c r="BC11" i="3"/>
  <c r="BA11" i="3"/>
  <c r="G11" i="3"/>
  <c r="BB11" i="3" s="1"/>
  <c r="BE9" i="3"/>
  <c r="BD9" i="3"/>
  <c r="BC9" i="3"/>
  <c r="BA9" i="3"/>
  <c r="G9" i="3"/>
  <c r="BB9" i="3" s="1"/>
  <c r="BE8" i="3"/>
  <c r="BE26" i="3" s="1"/>
  <c r="I7" i="2" s="1"/>
  <c r="BD8" i="3"/>
  <c r="BC8" i="3"/>
  <c r="BC26" i="3" s="1"/>
  <c r="G7" i="2" s="1"/>
  <c r="BA8" i="3"/>
  <c r="BA26" i="3" s="1"/>
  <c r="E7" i="2" s="1"/>
  <c r="G8" i="3"/>
  <c r="BB8" i="3" s="1"/>
  <c r="B7" i="2"/>
  <c r="A7" i="2"/>
  <c r="C26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A94" i="3" l="1"/>
  <c r="E9" i="2" s="1"/>
  <c r="E14" i="2" s="1"/>
  <c r="C15" i="1" s="1"/>
  <c r="BC94" i="3"/>
  <c r="G9" i="2" s="1"/>
  <c r="G14" i="2" s="1"/>
  <c r="C18" i="1" s="1"/>
  <c r="BD118" i="3"/>
  <c r="H12" i="2" s="1"/>
  <c r="BD26" i="3"/>
  <c r="H7" i="2" s="1"/>
  <c r="BD53" i="3"/>
  <c r="H8" i="2" s="1"/>
  <c r="BB101" i="3"/>
  <c r="F10" i="2" s="1"/>
  <c r="BB118" i="3"/>
  <c r="F12" i="2" s="1"/>
  <c r="BA120" i="3"/>
  <c r="BA126" i="3" s="1"/>
  <c r="E13" i="2" s="1"/>
  <c r="I14" i="2"/>
  <c r="C21" i="1" s="1"/>
  <c r="BD101" i="3"/>
  <c r="H10" i="2" s="1"/>
  <c r="BB26" i="3"/>
  <c r="F7" i="2" s="1"/>
  <c r="BB53" i="3"/>
  <c r="F8" i="2" s="1"/>
  <c r="BB94" i="3"/>
  <c r="F9" i="2" s="1"/>
  <c r="BB106" i="3"/>
  <c r="F11" i="2" s="1"/>
  <c r="G26" i="3"/>
  <c r="G53" i="3"/>
  <c r="G94" i="3"/>
  <c r="G101" i="3"/>
  <c r="G106" i="3"/>
  <c r="G118" i="3"/>
  <c r="H14" i="2" l="1"/>
  <c r="C17" i="1" s="1"/>
  <c r="F14" i="2"/>
  <c r="C16" i="1" l="1"/>
  <c r="C19" i="1" s="1"/>
  <c r="C22" i="1" s="1"/>
  <c r="G26" i="2"/>
  <c r="I26" i="2" s="1"/>
  <c r="G24" i="2"/>
  <c r="I24" i="2" s="1"/>
  <c r="G20" i="1" s="1"/>
  <c r="G22" i="2"/>
  <c r="I22" i="2" s="1"/>
  <c r="G18" i="1" s="1"/>
  <c r="G20" i="2"/>
  <c r="I20" i="2" s="1"/>
  <c r="G16" i="1" s="1"/>
  <c r="G25" i="2"/>
  <c r="I25" i="2" s="1"/>
  <c r="G21" i="1" s="1"/>
  <c r="G23" i="2"/>
  <c r="I23" i="2" s="1"/>
  <c r="G19" i="1" s="1"/>
  <c r="G21" i="2"/>
  <c r="I21" i="2" s="1"/>
  <c r="G17" i="1" s="1"/>
  <c r="G19" i="2"/>
  <c r="I19" i="2" s="1"/>
  <c r="G15" i="1" l="1"/>
  <c r="H27" i="2"/>
  <c r="G23" i="1" s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<sst xmlns="http://schemas.openxmlformats.org/spreadsheetml/2006/main" count="443" uniqueCount="304">
  <si>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</si>
  <si>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</si>
  <si>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</si>
  <si>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</si>
  <si>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</si>
  <si>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</si>
  <si>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</si>
  <si>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</si>
  <si>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</si>
  <si>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</si>
  <si>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</si>
  <si>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</si>
  <si>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</si>
  <si>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</si>
  <si>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</si>
  <si>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</si>
  <si>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</si>
  <si>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</si>
  <si>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</si>
  <si>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</si>
  <si>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</si>
  <si>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</si>
  <si>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</si>
  <si>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</si>
  <si>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</si>
  <si>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</si>
  <si>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</si>
  <si>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</si>
  <si>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</si>
  <si>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</si>
  <si>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</si>
  <si>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</si>
  <si>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</si>
  <si>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</si>
  <si>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</si>
  <si>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</si>
  <si>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</si>
  <si>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</si>
  <si>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</si>
  <si>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</si>
  <si>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</si>
  <si>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</si>
  <si>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</si>
  <si>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</si>
  <si>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</si>
  <si>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</si>
  <si>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</si>
  <si>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</si>
  <si>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</si>
  <si>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</si>
  <si>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</si>
  <si>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</si>
  <si>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</si>
  <si>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</si>
  <si>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</si>
  <si>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</si>
  <si>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</si>
  <si>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</si>
  <si>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</si>
  <si>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</si>
  <si>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</si>
  <si>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</si>
  <si>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</si>
  <si>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</si>
  <si>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</si>
  <si>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</si>
  <si>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</si>
  <si>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</si>
  <si>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</si>
  <si>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</si>
  <si>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</si>
  <si>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</si>
  <si>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</si>
  <si>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</si>
  <si>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</si>
  <si>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</si>
  <si>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204/2016</t>
  </si>
  <si>
    <t>OPRAVA SOCIÁLNÍHO ZAŘÍZENÍ ZŠ SLOVAN</t>
  </si>
  <si>
    <t>D.1.4</t>
  </si>
  <si>
    <t>Technika prostředí staveb</t>
  </si>
  <si>
    <t>D14e-03</t>
  </si>
  <si>
    <t>ZAŘÍZENÍ ZDRAVOTECHNICKÝCH INSTALACÍ WC č.03</t>
  </si>
  <si>
    <t>721</t>
  </si>
  <si>
    <t>Vnitřní kanalizace</t>
  </si>
  <si>
    <t>721154247R00</t>
  </si>
  <si>
    <t xml:space="preserve">Kus čisticí ruč. víko, potr. ležaté D 160 </t>
  </si>
  <si>
    <t>kus</t>
  </si>
  <si>
    <t>721171808R00</t>
  </si>
  <si>
    <t xml:space="preserve">Demontáž potrubí z PVC do D 114 mm </t>
  </si>
  <si>
    <t>m</t>
  </si>
  <si>
    <t>15+15+5</t>
  </si>
  <si>
    <t>721171809R00</t>
  </si>
  <si>
    <t xml:space="preserve">Demontáž potrubí z PVC do D 160 mm </t>
  </si>
  <si>
    <t>721176102R00</t>
  </si>
  <si>
    <t xml:space="preserve">Potrubí HT připojovací D 40 x 1,8 mm </t>
  </si>
  <si>
    <t>2+2+2</t>
  </si>
  <si>
    <t>721176103R00</t>
  </si>
  <si>
    <t xml:space="preserve">Potrubí HT připojovací D 50 x 1,8 mm </t>
  </si>
  <si>
    <t>721176104R00</t>
  </si>
  <si>
    <t xml:space="preserve">Potrubí HT připojovací D 75 x 1,9 mm </t>
  </si>
  <si>
    <t>721176105R00</t>
  </si>
  <si>
    <t xml:space="preserve">Potrubí HT připojovací D 110 x 2,7 mm </t>
  </si>
  <si>
    <t>721176233R00</t>
  </si>
  <si>
    <t xml:space="preserve">Potrubí KG svodné (ležaté) zavěšené D 125 x 3,2 mm </t>
  </si>
  <si>
    <t>3+2,5+2+2</t>
  </si>
  <si>
    <t>721176234R00</t>
  </si>
  <si>
    <t xml:space="preserve">Potrubí KG svodné (ležaté) zavěšené D 160 x 4,0 mm </t>
  </si>
  <si>
    <t>721194104R00</t>
  </si>
  <si>
    <t xml:space="preserve">Vyvedení odpadních výpustek D 40 x 1,8 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</si>
  <si>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</si>
  <si>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</si>
  <si>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</si>
  <si>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</si>
  <si>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721290111R00</t>
  </si>
  <si>
    <t xml:space="preserve">Zkouška těsnosti kanalizace vodou do DN 125 </t>
  </si>
  <si>
    <t>6+6+3+15+9,5+6</t>
  </si>
  <si>
    <t>998721201R00</t>
  </si>
  <si>
    <t xml:space="preserve">Přesun hmot pro vnitřní kanalizaci, výšky do 6 m </t>
  </si>
  <si>
    <t>722</t>
  </si>
  <si>
    <t>Vnitřní vodovod</t>
  </si>
  <si>
    <t>722130801R00</t>
  </si>
  <si>
    <t xml:space="preserve">Demontáž potrubí ocelových závitových do DN 25 </t>
  </si>
  <si>
    <t>722130803R00</t>
  </si>
  <si>
    <t xml:space="preserve">Demontáž potrubí ocelových závitových do DN 50 </t>
  </si>
  <si>
    <t>722172411R00</t>
  </si>
  <si>
    <t xml:space="preserve">Potrubí z PPR, D 20 x 2,8 mm, PN 16 </t>
  </si>
  <si>
    <t>4+7+6+13+5</t>
  </si>
  <si>
    <t>722172412R00</t>
  </si>
  <si>
    <t xml:space="preserve">Potrubí z PPR, D 25 x 3,5 mm, PN 16 </t>
  </si>
  <si>
    <t>6+6+4</t>
  </si>
  <si>
    <t>722172413R00</t>
  </si>
  <si>
    <t xml:space="preserve">Potrubí z PPR, D 32 x 4,4 mm, PN 16 </t>
  </si>
  <si>
    <t>4+8+7</t>
  </si>
  <si>
    <t>722172414R00</t>
  </si>
  <si>
    <t xml:space="preserve">Potrubí z PPR, D 40 x 5,5 mm, PN 16 </t>
  </si>
  <si>
    <t>10+10</t>
  </si>
  <si>
    <t>722181213RT7</t>
  </si>
  <si>
    <t>Izolace návleková tl. stěny 13 mm vnitřní průměr 22 mm</t>
  </si>
  <si>
    <t>722181213RT8</t>
  </si>
  <si>
    <t>Izolace návleková tl. stěny 13 mm vnitřní průměr 25 mm</t>
  </si>
  <si>
    <t>722181213RU1</t>
  </si>
  <si>
    <t>Izolace návleková tl. stěny 13 mm vnitřní průměr 32 mm</t>
  </si>
  <si>
    <t>722181213RU4</t>
  </si>
  <si>
    <t>Izolace návleková tl. stěny 13 mm vnitřní průměr 42 mm</t>
  </si>
  <si>
    <t>722191133R00</t>
  </si>
  <si>
    <t xml:space="preserve">Hadice sanitární flexibilní, DN 15, délka 0,5 m </t>
  </si>
  <si>
    <t>soubor</t>
  </si>
  <si>
    <t>722220111R00</t>
  </si>
  <si>
    <t xml:space="preserve">Nástěnka K 247, pro výtokový ventil G 1/2 </t>
  </si>
  <si>
    <t>722220112R00</t>
  </si>
  <si>
    <t xml:space="preserve">Nástěnka K 247, pro výtokový ventil G 3/4 </t>
  </si>
  <si>
    <t>722223131R00</t>
  </si>
  <si>
    <t xml:space="preserve">Kohout kul.vypouštěcí,komplet, DN 15 </t>
  </si>
  <si>
    <t>722235111R00</t>
  </si>
  <si>
    <t xml:space="preserve">Kohout kulový, vnitř.-vnitř.z. DN 15 </t>
  </si>
  <si>
    <t>722236312R00</t>
  </si>
  <si>
    <t xml:space="preserve">Ventil uzavírací,šikmý vnitřní z. DN 20 </t>
  </si>
  <si>
    <t>722236313R00</t>
  </si>
  <si>
    <t xml:space="preserve">Ventil uzavírací,šikmý vnitřní z. DN 25 </t>
  </si>
  <si>
    <t>722236314R00</t>
  </si>
  <si>
    <t xml:space="preserve">Ventil uzavírací,šikmý vnitřní z. DN 32 </t>
  </si>
  <si>
    <t>722290234R00</t>
  </si>
  <si>
    <t xml:space="preserve">Proplach a dezinfekce vodovod.potrubí DN 80 </t>
  </si>
  <si>
    <t>35+16+19+20</t>
  </si>
  <si>
    <t>998733201R00</t>
  </si>
  <si>
    <t xml:space="preserve">Přesun hmot pro rozvody potrubí, výšky do 6 m </t>
  </si>
  <si>
    <t>725</t>
  </si>
  <si>
    <t>Zařizovací předměty</t>
  </si>
  <si>
    <t>725110811R00</t>
  </si>
  <si>
    <t xml:space="preserve">Demontáž klozetů splachovacích </t>
  </si>
  <si>
    <t>725119305R00</t>
  </si>
  <si>
    <t xml:space="preserve">Montáž klozetových mís kombinovaných </t>
  </si>
  <si>
    <t>725119306R00</t>
  </si>
  <si>
    <t xml:space="preserve">Montáž klozetu závěsného </t>
  </si>
  <si>
    <t>725119401R00</t>
  </si>
  <si>
    <t xml:space="preserve">Montáž předstěnových systémů pro zazdění </t>
  </si>
  <si>
    <t>725122817R00</t>
  </si>
  <si>
    <t xml:space="preserve">Demontáž pisoárů bez nádrže </t>
  </si>
  <si>
    <t>725139101R00</t>
  </si>
  <si>
    <t xml:space="preserve">Montáž pisoárových stání ostatních </t>
  </si>
  <si>
    <t>725210821R00</t>
  </si>
  <si>
    <t xml:space="preserve">Demontáž umyvadel bez výtokových armatur </t>
  </si>
  <si>
    <t>725219401R00</t>
  </si>
  <si>
    <t xml:space="preserve">Montáž umyvadel na šrouby </t>
  </si>
  <si>
    <t>725810811R00</t>
  </si>
  <si>
    <t xml:space="preserve">Demontáž ventilu výtokového nástěnného </t>
  </si>
  <si>
    <t>725820801R00</t>
  </si>
  <si>
    <t xml:space="preserve">Demontáž baterie nástěnné do G 3/4 </t>
  </si>
  <si>
    <t>725829301R00</t>
  </si>
  <si>
    <t xml:space="preserve">Montáž baterie umyvadlové stojánkové </t>
  </si>
  <si>
    <t>725860213R00</t>
  </si>
  <si>
    <t xml:space="preserve">Sifon umyvadlový HL132, DN 30, 40 </t>
  </si>
  <si>
    <t>R01</t>
  </si>
  <si>
    <t>R02</t>
  </si>
  <si>
    <t>Umyvadlo invalidní 64x55 cm, bílé s otv.pro bat. a přepadem</t>
  </si>
  <si>
    <t xml:space="preserve">Sedátko WC na invalid.WC s antibakt.úpr. </t>
  </si>
  <si>
    <t>R03</t>
  </si>
  <si>
    <t xml:space="preserve">Podpěrné madlo dl.800 (k WC inv. pevné vč, mont) </t>
  </si>
  <si>
    <t>R04</t>
  </si>
  <si>
    <t xml:space="preserve">Podpěrné madlo dl.800 (k WC inv. sklopné vč, mont) </t>
  </si>
  <si>
    <t>R05</t>
  </si>
  <si>
    <t xml:space="preserve">Madlo svislé k invalid umyvadlu pevné </t>
  </si>
  <si>
    <t>R07</t>
  </si>
  <si>
    <t>Ovládací tlačítko oddálené pro inv.WC s krycí deskou</t>
  </si>
  <si>
    <t>R08</t>
  </si>
  <si>
    <t xml:space="preserve">Odtoková sada k umyvadlu (inv.) </t>
  </si>
  <si>
    <t>R09</t>
  </si>
  <si>
    <t>R10</t>
  </si>
  <si>
    <t>R11</t>
  </si>
  <si>
    <t xml:space="preserve">Pisoár s radarovým splachovačem </t>
  </si>
  <si>
    <t>kud</t>
  </si>
  <si>
    <t>R12</t>
  </si>
  <si>
    <t xml:space="preserve">Klozet závěsný bez oplachového kruhu </t>
  </si>
  <si>
    <t>R13</t>
  </si>
  <si>
    <t xml:space="preserve">Sedátko na klozet závěsný s antibakt. úpravou bílé </t>
  </si>
  <si>
    <t>R14</t>
  </si>
  <si>
    <t xml:space="preserve">Předstěnový mont. prvek pro zazdění (WC) </t>
  </si>
  <si>
    <t>R15</t>
  </si>
  <si>
    <t>Ovládací tlačítko splachování pro závěsné WC (plast)</t>
  </si>
  <si>
    <t>R16</t>
  </si>
  <si>
    <t>R18</t>
  </si>
  <si>
    <t xml:space="preserve">Baterie umyvadlová stojánková páková (inv.) </t>
  </si>
  <si>
    <t>R19</t>
  </si>
  <si>
    <t>Baterie automatická umyvadlová pro jednu vodu 24V stojánková</t>
  </si>
  <si>
    <t>R20</t>
  </si>
  <si>
    <t>Automatický směšovací termostatický ventil 3/4" NA SV a TV - nastavitelná teplota vody- vč.montáže</t>
  </si>
  <si>
    <t>R21</t>
  </si>
  <si>
    <t xml:space="preserve">Zdroj pro 3pisoáry (el.) vč. montáže </t>
  </si>
  <si>
    <t>R22</t>
  </si>
  <si>
    <t xml:space="preserve">Zdroj pro 2 umyvadla 230/24V (el.) vč.montáže </t>
  </si>
  <si>
    <t>R23</t>
  </si>
  <si>
    <t xml:space="preserve">WC kartáč nerez závěsný vč. montáže </t>
  </si>
  <si>
    <t>R24</t>
  </si>
  <si>
    <t>R25</t>
  </si>
  <si>
    <t>Držák toaletního papíru matný nerez 30NM s průhledem pro kontrolu plnění vč.montáže</t>
  </si>
  <si>
    <t>R26</t>
  </si>
  <si>
    <t>Skříňka s dvířky pro zazdění (pro sekční uzávěry vody) rozm.300/300/200 vč. osazení</t>
  </si>
  <si>
    <t>998725201R00</t>
  </si>
  <si>
    <t xml:space="preserve">Přesun hmot pro zařizovací předměty, výšky do 6 m </t>
  </si>
  <si>
    <t>733</t>
  </si>
  <si>
    <t>Rozvod potrubí</t>
  </si>
  <si>
    <t>722181213RT5</t>
  </si>
  <si>
    <t>Izolace návleková  tl. stěny 13 mm vnitřní průměr 15 mm</t>
  </si>
  <si>
    <t>733110806R00</t>
  </si>
  <si>
    <t xml:space="preserve">Demontáž potrubí ocelového závitového do DN 15-32 </t>
  </si>
  <si>
    <t>733113113R00</t>
  </si>
  <si>
    <t>Příplatek za zhotovení přípojky DN 15 (přecho ze stáv ocel tr. na Cu 15</t>
  </si>
  <si>
    <t>733161104R00</t>
  </si>
  <si>
    <t xml:space="preserve">Potrubí měděné 15 x 1 mm, </t>
  </si>
  <si>
    <t>734</t>
  </si>
  <si>
    <t>Armatury</t>
  </si>
  <si>
    <t>734221672R00</t>
  </si>
  <si>
    <t>Hlavice ovládání ventilů termostat. v provedení s ochranou proti zcizení</t>
  </si>
  <si>
    <t>734265424R00</t>
  </si>
  <si>
    <t xml:space="preserve">Šroub.reg.s vypouš.rohové  DN 15 </t>
  </si>
  <si>
    <t>998734201R00</t>
  </si>
  <si>
    <t xml:space="preserve">Přesun hmot pro armatury, výšky do 6 m </t>
  </si>
  <si>
    <t>735</t>
  </si>
  <si>
    <t>Otopná tělesa</t>
  </si>
  <si>
    <t>735000912R00</t>
  </si>
  <si>
    <t xml:space="preserve">Oprava-vyregulování ventilů s termost.ovládáním </t>
  </si>
  <si>
    <t>735111810R00</t>
  </si>
  <si>
    <t xml:space="preserve">Demontáž těles otopných litinových článkových </t>
  </si>
  <si>
    <t>m2</t>
  </si>
  <si>
    <t>(8+6+8+5)*0,255</t>
  </si>
  <si>
    <t>735157560R00</t>
  </si>
  <si>
    <t xml:space="preserve">Otopná těl.panel.Ventil Kompakt 21  600/ 400 </t>
  </si>
  <si>
    <t>735157561R00</t>
  </si>
  <si>
    <t xml:space="preserve">Otopná těl.panel.Ventil Kompakt 21  600/ 500 </t>
  </si>
  <si>
    <t>735157562R00</t>
  </si>
  <si>
    <t xml:space="preserve">Otopná těl.panel.Ventil Kompakt 21  600/ 600 </t>
  </si>
  <si>
    <t>735191910R00</t>
  </si>
  <si>
    <t xml:space="preserve">Napuštění vody do otopného systému - bez kotle </t>
  </si>
  <si>
    <t>735494811R00</t>
  </si>
  <si>
    <t xml:space="preserve">Vypuštění vody z otopných těles </t>
  </si>
  <si>
    <t>998735201R00</t>
  </si>
  <si>
    <t xml:space="preserve">Přesun hmot pro otopná tělesa, výšky do 6 m </t>
  </si>
  <si>
    <t>D96</t>
  </si>
  <si>
    <t>Přesuny suti a vybouraných hmot</t>
  </si>
  <si>
    <t>979011111R00</t>
  </si>
  <si>
    <t xml:space="preserve">Svislá doprava suti a vybour. hmot </t>
  </si>
  <si>
    <t>t</t>
  </si>
  <si>
    <t>979081111R00</t>
  </si>
  <si>
    <t xml:space="preserve">Odvoz suti a vybour. hmot na skládku do 1 km </t>
  </si>
  <si>
    <t>979082111R00</t>
  </si>
  <si>
    <t xml:space="preserve">Vnitrostaveništní doprava suti do 10 m </t>
  </si>
  <si>
    <t>979082212R00</t>
  </si>
  <si>
    <t xml:space="preserve">Vodorovná doprava suti po suchu do 50 m </t>
  </si>
  <si>
    <t>979084219R00</t>
  </si>
  <si>
    <t xml:space="preserve">Příplatek k dopravě vybour.hmot za dalších 5 km </t>
  </si>
  <si>
    <t>979999999R00</t>
  </si>
  <si>
    <t xml:space="preserve">Poplatek za skladku 10 % příměsí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</si>
  <si>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</si>
  <si>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</si>
  <si>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</si>
  <si>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</si>
  <si>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</si>
  <si>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</si>
  <si>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</si>
  <si>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</si>
  <si>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Klozet invalidní kombinovaný </t>
  </si>
  <si>
    <t>Umyvadlo 55 cm s otvorem pro baterii bílé</t>
  </si>
  <si>
    <t>Dávkovač tekutého mýdla nerez  vč.montáže</t>
  </si>
  <si>
    <t>Zrcadlo polohovací  pro imobilní WC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</si>
</sst>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D14e-03</v>
      </c>
      <c r="D2" s="5" t="str">
        <f>Rekapitulace!G2</f>
        <v>ZAŘÍZENÍ ZDRAVOTECHNICKÝCH INSTALACÍ WC č.03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05"/>
      <c r="D8" s="205"/>
      <c r="E8" s="206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05">
        <f>Projektant</f>
        <v>0</v>
      </c>
      <c r="D9" s="205"/>
      <c r="E9" s="206"/>
      <c r="F9" s="13"/>
      <c r="G9" s="34"/>
      <c r="H9" s="35"/>
    </row>
    <row r="10" spans="1:57" x14ac:dyDescent="0.2">
      <c r="A10" s="29" t="s">
        <v>14</v>
      </c>
      <c r="B10" s="13"/>
      <c r="C10" s="205"/>
      <c r="D10" s="205"/>
      <c r="E10" s="205"/>
      <c r="F10" s="36"/>
      <c r="G10" s="37"/>
      <c r="H10" s="38"/>
    </row>
    <row r="11" spans="1:57" ht="13.5" customHeight="1" x14ac:dyDescent="0.2">
      <c r="A11" s="29" t="s">
        <v>15</v>
      </c>
      <c r="B11" s="13"/>
      <c r="C11" s="205"/>
      <c r="D11" s="205"/>
      <c r="E11" s="205"/>
      <c r="F11" s="39" t="s">
        <v>16</v>
      </c>
      <c r="G11" s="40" t="s">
        <v>76</v>
      </c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07"/>
      <c r="D12" s="207"/>
      <c r="E12" s="207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Rekapitulace!A19</f>
        <v>Ztížené výrobní podmínky</v>
      </c>
      <c r="E15" s="58"/>
      <c r="F15" s="59"/>
      <c r="G15" s="56">
        <f>Rekapitulace!I19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0</v>
      </c>
      <c r="D16" s="9" t="str">
        <f>Rekapitulace!A20</f>
        <v>Oborová přirážka</v>
      </c>
      <c r="E16" s="60"/>
      <c r="F16" s="61"/>
      <c r="G16" s="56">
        <f>Rekapitulace!I20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Rekapitulace!A21</f>
        <v>Přesun stavebních kapacit</v>
      </c>
      <c r="E17" s="60"/>
      <c r="F17" s="61"/>
      <c r="G17" s="56">
        <f>Rekapitulace!I21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Rekapitulace!A22</f>
        <v>Mimostaveništní doprava</v>
      </c>
      <c r="E18" s="60"/>
      <c r="F18" s="61"/>
      <c r="G18" s="56">
        <f>Rekapitulace!I22</f>
        <v>0</v>
      </c>
    </row>
    <row r="19" spans="1:7" ht="15.95" customHeight="1" x14ac:dyDescent="0.2">
      <c r="A19" s="64" t="s">
        <v>29</v>
      </c>
      <c r="B19" s="55"/>
      <c r="C19" s="56">
        <f>SUM(C15:C18)</f>
        <v>0</v>
      </c>
      <c r="D19" s="9" t="str">
        <f>Rekapitulace!A23</f>
        <v>Zařízení staveniště</v>
      </c>
      <c r="E19" s="60"/>
      <c r="F19" s="61"/>
      <c r="G19" s="56">
        <f>Rekapitulace!I23</f>
        <v>0</v>
      </c>
    </row>
    <row r="20" spans="1:7" ht="15.95" customHeight="1" x14ac:dyDescent="0.2">
      <c r="A20" s="64"/>
      <c r="B20" s="55"/>
      <c r="C20" s="56"/>
      <c r="D20" s="9" t="str">
        <f>Rekapitulace!A24</f>
        <v>Provoz investora</v>
      </c>
      <c r="E20" s="60"/>
      <c r="F20" s="61"/>
      <c r="G20" s="56">
        <f>Rekapitulace!I24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Rekapitulace!A25</f>
        <v>Kompletační činnost (IČD)</v>
      </c>
      <c r="E21" s="60"/>
      <c r="F21" s="61"/>
      <c r="G21" s="56">
        <f>Rekapitulace!I25</f>
        <v>0</v>
      </c>
    </row>
    <row r="22" spans="1:7" ht="15.95" customHeight="1" x14ac:dyDescent="0.2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08" t="s">
        <v>33</v>
      </c>
      <c r="B23" s="209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10">
        <f>C23-F32</f>
        <v>0</v>
      </c>
      <c r="G30" s="211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10">
        <f>ROUND(PRODUCT(F30,C31/100),0)</f>
        <v>0</v>
      </c>
      <c r="G31" s="211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10">
        <v>0</v>
      </c>
      <c r="G32" s="211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10">
        <f>ROUND(PRODUCT(F32,C33/100),0)</f>
        <v>0</v>
      </c>
      <c r="G33" s="211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12">
        <f>ROUND(SUM(F30:F33),0)</f>
        <v>0</v>
      </c>
      <c r="G34" s="213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04"/>
      <c r="C37" s="204"/>
      <c r="D37" s="204"/>
      <c r="E37" s="204"/>
      <c r="F37" s="204"/>
      <c r="G37" s="204"/>
      <c r="H37" t="s">
        <v>5</v>
      </c>
    </row>
    <row r="38" spans="1:8" ht="12.75" customHeight="1" x14ac:dyDescent="0.2">
      <c r="A38" s="96"/>
      <c r="B38" s="204"/>
      <c r="C38" s="204"/>
      <c r="D38" s="204"/>
      <c r="E38" s="204"/>
      <c r="F38" s="204"/>
      <c r="G38" s="204"/>
      <c r="H38" t="s">
        <v>5</v>
      </c>
    </row>
    <row r="39" spans="1:8" x14ac:dyDescent="0.2">
      <c r="A39" s="96"/>
      <c r="B39" s="204"/>
      <c r="C39" s="204"/>
      <c r="D39" s="204"/>
      <c r="E39" s="204"/>
      <c r="F39" s="204"/>
      <c r="G39" s="204"/>
      <c r="H39" t="s">
        <v>5</v>
      </c>
    </row>
    <row r="40" spans="1:8" x14ac:dyDescent="0.2">
      <c r="A40" s="96"/>
      <c r="B40" s="204"/>
      <c r="C40" s="204"/>
      <c r="D40" s="204"/>
      <c r="E40" s="204"/>
      <c r="F40" s="204"/>
      <c r="G40" s="204"/>
      <c r="H40" t="s">
        <v>5</v>
      </c>
    </row>
    <row r="41" spans="1:8" x14ac:dyDescent="0.2">
      <c r="A41" s="96"/>
      <c r="B41" s="204"/>
      <c r="C41" s="204"/>
      <c r="D41" s="204"/>
      <c r="E41" s="204"/>
      <c r="F41" s="204"/>
      <c r="G41" s="204"/>
      <c r="H41" t="s">
        <v>5</v>
      </c>
    </row>
    <row r="42" spans="1:8" x14ac:dyDescent="0.2">
      <c r="A42" s="96"/>
      <c r="B42" s="204"/>
      <c r="C42" s="204"/>
      <c r="D42" s="204"/>
      <c r="E42" s="204"/>
      <c r="F42" s="204"/>
      <c r="G42" s="204"/>
      <c r="H42" t="s">
        <v>5</v>
      </c>
    </row>
    <row r="43" spans="1:8" x14ac:dyDescent="0.2">
      <c r="A43" s="96"/>
      <c r="B43" s="204"/>
      <c r="C43" s="204"/>
      <c r="D43" s="204"/>
      <c r="E43" s="204"/>
      <c r="F43" s="204"/>
      <c r="G43" s="204"/>
      <c r="H43" t="s">
        <v>5</v>
      </c>
    </row>
    <row r="44" spans="1:8" x14ac:dyDescent="0.2">
      <c r="A44" s="96"/>
      <c r="B44" s="204"/>
      <c r="C44" s="204"/>
      <c r="D44" s="204"/>
      <c r="E44" s="204"/>
      <c r="F44" s="204"/>
      <c r="G44" s="204"/>
      <c r="H44" t="s">
        <v>5</v>
      </c>
    </row>
    <row r="45" spans="1:8" ht="0.75" customHeight="1" x14ac:dyDescent="0.2">
      <c r="A45" s="96"/>
      <c r="B45" s="204"/>
      <c r="C45" s="204"/>
      <c r="D45" s="204"/>
      <c r="E45" s="204"/>
      <c r="F45" s="204"/>
      <c r="G45" s="204"/>
      <c r="H45" t="s">
        <v>5</v>
      </c>
    </row>
    <row r="46" spans="1:8" x14ac:dyDescent="0.2">
      <c r="B46" s="214"/>
      <c r="C46" s="214"/>
      <c r="D46" s="214"/>
      <c r="E46" s="214"/>
      <c r="F46" s="214"/>
      <c r="G46" s="214"/>
    </row>
    <row r="47" spans="1:8" x14ac:dyDescent="0.2">
      <c r="B47" s="214"/>
      <c r="C47" s="214"/>
      <c r="D47" s="214"/>
      <c r="E47" s="214"/>
      <c r="F47" s="214"/>
      <c r="G47" s="214"/>
    </row>
    <row r="48" spans="1:8" x14ac:dyDescent="0.2">
      <c r="B48" s="214"/>
      <c r="C48" s="214"/>
      <c r="D48" s="214"/>
      <c r="E48" s="214"/>
      <c r="F48" s="214"/>
      <c r="G48" s="214"/>
    </row>
    <row r="49" spans="2:7" x14ac:dyDescent="0.2">
      <c r="B49" s="214"/>
      <c r="C49" s="214"/>
      <c r="D49" s="214"/>
      <c r="E49" s="214"/>
      <c r="F49" s="214"/>
      <c r="G49" s="214"/>
    </row>
    <row r="50" spans="2:7" x14ac:dyDescent="0.2">
      <c r="B50" s="214"/>
      <c r="C50" s="214"/>
      <c r="D50" s="214"/>
      <c r="E50" s="214"/>
      <c r="F50" s="214"/>
      <c r="G50" s="214"/>
    </row>
    <row r="51" spans="2:7" x14ac:dyDescent="0.2">
      <c r="B51" s="214"/>
      <c r="C51" s="214"/>
      <c r="D51" s="214"/>
      <c r="E51" s="214"/>
      <c r="F51" s="214"/>
      <c r="G51" s="214"/>
    </row>
    <row r="52" spans="2:7" x14ac:dyDescent="0.2">
      <c r="B52" s="214"/>
      <c r="C52" s="214"/>
      <c r="D52" s="214"/>
      <c r="E52" s="214"/>
      <c r="F52" s="214"/>
      <c r="G52" s="214"/>
    </row>
    <row r="53" spans="2:7" x14ac:dyDescent="0.2">
      <c r="B53" s="214"/>
      <c r="C53" s="214"/>
      <c r="D53" s="214"/>
      <c r="E53" s="214"/>
      <c r="F53" s="214"/>
      <c r="G53" s="214"/>
    </row>
    <row r="54" spans="2:7" x14ac:dyDescent="0.2">
      <c r="B54" s="214"/>
      <c r="C54" s="214"/>
      <c r="D54" s="214"/>
      <c r="E54" s="214"/>
      <c r="F54" s="214"/>
      <c r="G54" s="214"/>
    </row>
    <row r="55" spans="2:7" x14ac:dyDescent="0.2">
      <c r="B55" s="214"/>
      <c r="C55" s="214"/>
      <c r="D55" s="214"/>
      <c r="E55" s="214"/>
      <c r="F55" s="214"/>
      <c r="G55" s="214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H27" sqref="H27:I2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15" t="s">
        <v>48</v>
      </c>
      <c r="B1" s="216"/>
      <c r="C1" s="97" t="str">
        <f>CONCATENATE(cislostavby," ",nazevstavby)</f>
        <v>204/2016 OPRAVA SOCIÁLNÍHO ZAŘÍZENÍ ZŠ SLOVAN</v>
      </c>
      <c r="D1" s="98"/>
      <c r="E1" s="99"/>
      <c r="F1" s="98"/>
      <c r="G1" s="100" t="s">
        <v>49</v>
      </c>
      <c r="H1" s="101" t="s">
        <v>80</v>
      </c>
      <c r="I1" s="102"/>
    </row>
    <row r="2" spans="1:57" ht="13.5" thickBot="1" x14ac:dyDescent="0.25">
      <c r="A2" s="217" t="s">
        <v>50</v>
      </c>
      <c r="B2" s="218"/>
      <c r="C2" s="103" t="str">
        <f>CONCATENATE(cisloobjektu," ",nazevobjektu)</f>
        <v>D.1.4 Technika prostředí staveb</v>
      </c>
      <c r="D2" s="104"/>
      <c r="E2" s="105"/>
      <c r="F2" s="104"/>
      <c r="G2" s="219" t="s">
        <v>81</v>
      </c>
      <c r="H2" s="220"/>
      <c r="I2" s="221"/>
    </row>
    <row r="3" spans="1:57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 x14ac:dyDescent="0.2">
      <c r="A7" s="200" t="str">
        <f>Položky!B7</f>
        <v>721</v>
      </c>
      <c r="B7" s="115" t="str">
        <f>Položky!C7</f>
        <v>Vnitřní kanalizace</v>
      </c>
      <c r="C7" s="66"/>
      <c r="D7" s="116"/>
      <c r="E7" s="201">
        <f>Položky!BA26</f>
        <v>0</v>
      </c>
      <c r="F7" s="202">
        <f>Položky!BB26</f>
        <v>0</v>
      </c>
      <c r="G7" s="202">
        <f>Položky!BC26</f>
        <v>0</v>
      </c>
      <c r="H7" s="202">
        <f>Položky!BD26</f>
        <v>0</v>
      </c>
      <c r="I7" s="203">
        <f>Položky!BE26</f>
        <v>0</v>
      </c>
    </row>
    <row r="8" spans="1:57" s="35" customFormat="1" x14ac:dyDescent="0.2">
      <c r="A8" s="200" t="str">
        <f>Položky!B27</f>
        <v>722</v>
      </c>
      <c r="B8" s="115" t="str">
        <f>Položky!C27</f>
        <v>Vnitřní vodovod</v>
      </c>
      <c r="C8" s="66"/>
      <c r="D8" s="116"/>
      <c r="E8" s="201">
        <f>Položky!BA53</f>
        <v>0</v>
      </c>
      <c r="F8" s="202">
        <f>Položky!BB53</f>
        <v>0</v>
      </c>
      <c r="G8" s="202">
        <f>Položky!BC53</f>
        <v>0</v>
      </c>
      <c r="H8" s="202">
        <f>Položky!BD53</f>
        <v>0</v>
      </c>
      <c r="I8" s="203">
        <f>Položky!BE53</f>
        <v>0</v>
      </c>
    </row>
    <row r="9" spans="1:57" s="35" customFormat="1" x14ac:dyDescent="0.2">
      <c r="A9" s="200" t="str">
        <f>Položky!B54</f>
        <v>725</v>
      </c>
      <c r="B9" s="115" t="str">
        <f>Položky!C54</f>
        <v>Zařizovací předměty</v>
      </c>
      <c r="C9" s="66"/>
      <c r="D9" s="116"/>
      <c r="E9" s="201">
        <f>Položky!BA94</f>
        <v>0</v>
      </c>
      <c r="F9" s="202">
        <f>Položky!BB94</f>
        <v>0</v>
      </c>
      <c r="G9" s="202">
        <f>Položky!BC94</f>
        <v>0</v>
      </c>
      <c r="H9" s="202">
        <f>Položky!BD94</f>
        <v>0</v>
      </c>
      <c r="I9" s="203">
        <f>Položky!BE94</f>
        <v>0</v>
      </c>
    </row>
    <row r="10" spans="1:57" s="35" customFormat="1" x14ac:dyDescent="0.2">
      <c r="A10" s="200" t="str">
        <f>Položky!B95</f>
        <v>733</v>
      </c>
      <c r="B10" s="115" t="str">
        <f>Položky!C95</f>
        <v>Rozvod potrubí</v>
      </c>
      <c r="C10" s="66"/>
      <c r="D10" s="116"/>
      <c r="E10" s="201">
        <f>Položky!BA101</f>
        <v>0</v>
      </c>
      <c r="F10" s="202">
        <f>Položky!BB101</f>
        <v>0</v>
      </c>
      <c r="G10" s="202">
        <f>Položky!BC101</f>
        <v>0</v>
      </c>
      <c r="H10" s="202">
        <f>Položky!BD101</f>
        <v>0</v>
      </c>
      <c r="I10" s="203">
        <f>Položky!BE101</f>
        <v>0</v>
      </c>
    </row>
    <row r="11" spans="1:57" s="35" customFormat="1" x14ac:dyDescent="0.2">
      <c r="A11" s="200" t="str">
        <f>Položky!B102</f>
        <v>734</v>
      </c>
      <c r="B11" s="115" t="str">
        <f>Položky!C102</f>
        <v>Armatury</v>
      </c>
      <c r="C11" s="66"/>
      <c r="D11" s="116"/>
      <c r="E11" s="201">
        <f>Položky!BA106</f>
        <v>0</v>
      </c>
      <c r="F11" s="202">
        <f>Položky!BB106</f>
        <v>0</v>
      </c>
      <c r="G11" s="202">
        <f>Položky!BC106</f>
        <v>0</v>
      </c>
      <c r="H11" s="202">
        <f>Položky!BD106</f>
        <v>0</v>
      </c>
      <c r="I11" s="203">
        <f>Položky!BE106</f>
        <v>0</v>
      </c>
    </row>
    <row r="12" spans="1:57" s="35" customFormat="1" x14ac:dyDescent="0.2">
      <c r="A12" s="200" t="str">
        <f>Položky!B107</f>
        <v>735</v>
      </c>
      <c r="B12" s="115" t="str">
        <f>Položky!C107</f>
        <v>Otopná tělesa</v>
      </c>
      <c r="C12" s="66"/>
      <c r="D12" s="116"/>
      <c r="E12" s="201">
        <f>Položky!BA118</f>
        <v>0</v>
      </c>
      <c r="F12" s="202">
        <f>Položky!BB118</f>
        <v>0</v>
      </c>
      <c r="G12" s="202">
        <f>Položky!BC118</f>
        <v>0</v>
      </c>
      <c r="H12" s="202">
        <f>Položky!BD118</f>
        <v>0</v>
      </c>
      <c r="I12" s="203">
        <f>Položky!BE118</f>
        <v>0</v>
      </c>
    </row>
    <row r="13" spans="1:57" s="35" customFormat="1" ht="13.5" thickBot="1" x14ac:dyDescent="0.25">
      <c r="A13" s="200" t="str">
        <f>Položky!B119</f>
        <v>D96</v>
      </c>
      <c r="B13" s="115" t="str">
        <f>Položky!C119</f>
        <v>Přesuny suti a vybouraných hmot</v>
      </c>
      <c r="C13" s="66"/>
      <c r="D13" s="116"/>
      <c r="E13" s="201">
        <f>Položky!BA126</f>
        <v>0</v>
      </c>
      <c r="F13" s="202">
        <f>Položky!BB126</f>
        <v>0</v>
      </c>
      <c r="G13" s="202">
        <f>Položky!BC126</f>
        <v>0</v>
      </c>
      <c r="H13" s="202">
        <f>Položky!BD126</f>
        <v>0</v>
      </c>
      <c r="I13" s="203">
        <f>Položky!BE126</f>
        <v>0</v>
      </c>
    </row>
    <row r="14" spans="1:57" s="123" customFormat="1" ht="13.5" thickBot="1" x14ac:dyDescent="0.25">
      <c r="A14" s="117"/>
      <c r="B14" s="118" t="s">
        <v>57</v>
      </c>
      <c r="C14" s="118"/>
      <c r="D14" s="119"/>
      <c r="E14" s="120">
        <f>SUM(E7:E13)</f>
        <v>0</v>
      </c>
      <c r="F14" s="121">
        <f>SUM(F7:F13)</f>
        <v>0</v>
      </c>
      <c r="G14" s="121">
        <f>SUM(G7:G13)</f>
        <v>0</v>
      </c>
      <c r="H14" s="121">
        <f>SUM(H7:H13)</f>
        <v>0</v>
      </c>
      <c r="I14" s="122">
        <f>SUM(I7:I13)</f>
        <v>0</v>
      </c>
    </row>
    <row r="15" spans="1:57" x14ac:dyDescent="0.2">
      <c r="A15" s="66"/>
      <c r="B15" s="66"/>
      <c r="C15" s="66"/>
      <c r="D15" s="66"/>
      <c r="E15" s="66"/>
      <c r="F15" s="66"/>
      <c r="G15" s="66"/>
      <c r="H15" s="66"/>
      <c r="I15" s="66"/>
    </row>
    <row r="16" spans="1:57" ht="19.5" customHeight="1" x14ac:dyDescent="0.25">
      <c r="A16" s="107" t="s">
        <v>58</v>
      </c>
      <c r="B16" s="107"/>
      <c r="C16" s="107"/>
      <c r="D16" s="107"/>
      <c r="E16" s="107"/>
      <c r="F16" s="107"/>
      <c r="G16" s="124"/>
      <c r="H16" s="107"/>
      <c r="I16" s="107"/>
      <c r="BA16" s="41"/>
      <c r="BB16" s="41"/>
      <c r="BC16" s="41"/>
      <c r="BD16" s="41"/>
      <c r="BE16" s="41"/>
    </row>
    <row r="17" spans="1:53" ht="13.5" thickBot="1" x14ac:dyDescent="0.25">
      <c r="A17" s="77"/>
      <c r="B17" s="77"/>
      <c r="C17" s="77"/>
      <c r="D17" s="77"/>
      <c r="E17" s="77"/>
      <c r="F17" s="77"/>
      <c r="G17" s="77"/>
      <c r="H17" s="77"/>
      <c r="I17" s="77"/>
    </row>
    <row r="18" spans="1:53" x14ac:dyDescent="0.2">
      <c r="A18" s="71" t="s">
        <v>59</v>
      </c>
      <c r="B18" s="72"/>
      <c r="C18" s="72"/>
      <c r="D18" s="125"/>
      <c r="E18" s="126" t="s">
        <v>60</v>
      </c>
      <c r="F18" s="127" t="s">
        <v>61</v>
      </c>
      <c r="G18" s="128" t="s">
        <v>62</v>
      </c>
      <c r="H18" s="129"/>
      <c r="I18" s="130" t="s">
        <v>60</v>
      </c>
    </row>
    <row r="19" spans="1:53" x14ac:dyDescent="0.2">
      <c r="A19" s="64" t="s">
        <v>292</v>
      </c>
      <c r="B19" s="55"/>
      <c r="C19" s="55"/>
      <c r="D19" s="131"/>
      <c r="E19" s="132"/>
      <c r="F19" s="133"/>
      <c r="G19" s="134">
        <f t="shared" ref="G19:G26" si="0">CHOOSE(BA19+1,HSV+PSV,HSV+PSV+Mont,HSV+PSV+Dodavka+Mont,HSV,PSV,Mont,Dodavka,Mont+Dodavka,0)</f>
        <v>0</v>
      </c>
      <c r="H19" s="135"/>
      <c r="I19" s="136">
        <f t="shared" ref="I19:I26" si="1">E19+F19*G19/100</f>
        <v>0</v>
      </c>
      <c r="BA19">
        <v>0</v>
      </c>
    </row>
    <row r="20" spans="1:53" x14ac:dyDescent="0.2">
      <c r="A20" s="64" t="s">
        <v>293</v>
      </c>
      <c r="B20" s="55"/>
      <c r="C20" s="55"/>
      <c r="D20" s="131"/>
      <c r="E20" s="132"/>
      <c r="F20" s="133"/>
      <c r="G20" s="134">
        <f t="shared" si="0"/>
        <v>0</v>
      </c>
      <c r="H20" s="135"/>
      <c r="I20" s="136">
        <f t="shared" si="1"/>
        <v>0</v>
      </c>
      <c r="BA20">
        <v>0</v>
      </c>
    </row>
    <row r="21" spans="1:53" x14ac:dyDescent="0.2">
      <c r="A21" s="64" t="s">
        <v>294</v>
      </c>
      <c r="B21" s="55"/>
      <c r="C21" s="55"/>
      <c r="D21" s="131"/>
      <c r="E21" s="132"/>
      <c r="F21" s="133"/>
      <c r="G21" s="134">
        <f t="shared" si="0"/>
        <v>0</v>
      </c>
      <c r="H21" s="135"/>
      <c r="I21" s="136">
        <f t="shared" si="1"/>
        <v>0</v>
      </c>
      <c r="BA21">
        <v>0</v>
      </c>
    </row>
    <row r="22" spans="1:53" x14ac:dyDescent="0.2">
      <c r="A22" s="64" t="s">
        <v>295</v>
      </c>
      <c r="B22" s="55"/>
      <c r="C22" s="55"/>
      <c r="D22" s="131"/>
      <c r="E22" s="132"/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3" x14ac:dyDescent="0.2">
      <c r="A23" s="64" t="s">
        <v>296</v>
      </c>
      <c r="B23" s="55"/>
      <c r="C23" s="55"/>
      <c r="D23" s="131"/>
      <c r="E23" s="132"/>
      <c r="F23" s="133"/>
      <c r="G23" s="134">
        <f t="shared" si="0"/>
        <v>0</v>
      </c>
      <c r="H23" s="135"/>
      <c r="I23" s="136">
        <f t="shared" si="1"/>
        <v>0</v>
      </c>
      <c r="BA23">
        <v>1</v>
      </c>
    </row>
    <row r="24" spans="1:53" x14ac:dyDescent="0.2">
      <c r="A24" s="64" t="s">
        <v>297</v>
      </c>
      <c r="B24" s="55"/>
      <c r="C24" s="55"/>
      <c r="D24" s="131"/>
      <c r="E24" s="132"/>
      <c r="F24" s="133"/>
      <c r="G24" s="134">
        <f t="shared" si="0"/>
        <v>0</v>
      </c>
      <c r="H24" s="135"/>
      <c r="I24" s="136">
        <f t="shared" si="1"/>
        <v>0</v>
      </c>
      <c r="BA24">
        <v>1</v>
      </c>
    </row>
    <row r="25" spans="1:53" x14ac:dyDescent="0.2">
      <c r="A25" s="64" t="s">
        <v>298</v>
      </c>
      <c r="B25" s="55"/>
      <c r="C25" s="55"/>
      <c r="D25" s="131"/>
      <c r="E25" s="132"/>
      <c r="F25" s="133"/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3" x14ac:dyDescent="0.2">
      <c r="A26" s="64" t="s">
        <v>299</v>
      </c>
      <c r="B26" s="55"/>
      <c r="C26" s="55"/>
      <c r="D26" s="131"/>
      <c r="E26" s="132"/>
      <c r="F26" s="133"/>
      <c r="G26" s="134">
        <f t="shared" si="0"/>
        <v>0</v>
      </c>
      <c r="H26" s="135"/>
      <c r="I26" s="136">
        <f t="shared" si="1"/>
        <v>0</v>
      </c>
      <c r="BA26">
        <v>2</v>
      </c>
    </row>
    <row r="27" spans="1:53" ht="13.5" thickBot="1" x14ac:dyDescent="0.25">
      <c r="A27" s="137"/>
      <c r="B27" s="138" t="s">
        <v>63</v>
      </c>
      <c r="C27" s="139"/>
      <c r="D27" s="140"/>
      <c r="E27" s="141"/>
      <c r="F27" s="142"/>
      <c r="G27" s="142"/>
      <c r="H27" s="222">
        <f>SUM(I19:I26)</f>
        <v>0</v>
      </c>
      <c r="I27" s="223"/>
    </row>
    <row r="29" spans="1:53" x14ac:dyDescent="0.2">
      <c r="B29" s="123"/>
      <c r="F29" s="143"/>
      <c r="G29" s="144"/>
      <c r="H29" s="144"/>
      <c r="I29" s="145"/>
    </row>
    <row r="30" spans="1:53" x14ac:dyDescent="0.2">
      <c r="F30" s="143"/>
      <c r="G30" s="144"/>
      <c r="H30" s="144"/>
      <c r="I30" s="145"/>
    </row>
    <row r="31" spans="1:53" x14ac:dyDescent="0.2">
      <c r="F31" s="143"/>
      <c r="G31" s="144"/>
      <c r="H31" s="144"/>
      <c r="I31" s="145"/>
    </row>
    <row r="32" spans="1:53" x14ac:dyDescent="0.2">
      <c r="F32" s="143"/>
      <c r="G32" s="144"/>
      <c r="H32" s="144"/>
      <c r="I32" s="145"/>
    </row>
    <row r="33" spans="6:9" x14ac:dyDescent="0.2">
      <c r="F33" s="143"/>
      <c r="G33" s="144"/>
      <c r="H33" s="144"/>
      <c r="I33" s="145"/>
    </row>
    <row r="34" spans="6:9" x14ac:dyDescent="0.2">
      <c r="F34" s="143"/>
      <c r="G34" s="144"/>
      <c r="H34" s="144"/>
      <c r="I34" s="145"/>
    </row>
    <row r="35" spans="6:9" x14ac:dyDescent="0.2">
      <c r="F35" s="143"/>
      <c r="G35" s="144"/>
      <c r="H35" s="144"/>
      <c r="I35" s="145"/>
    </row>
    <row r="36" spans="6:9" x14ac:dyDescent="0.2">
      <c r="F36" s="143"/>
      <c r="G36" s="144"/>
      <c r="H36" s="144"/>
      <c r="I36" s="145"/>
    </row>
    <row r="37" spans="6:9" x14ac:dyDescent="0.2">
      <c r="F37" s="143"/>
      <c r="G37" s="144"/>
      <c r="H37" s="144"/>
      <c r="I37" s="145"/>
    </row>
    <row r="38" spans="6:9" x14ac:dyDescent="0.2">
      <c r="F38" s="143"/>
      <c r="G38" s="144"/>
      <c r="H38" s="144"/>
      <c r="I38" s="145"/>
    </row>
    <row r="39" spans="6:9" x14ac:dyDescent="0.2">
      <c r="F39" s="143"/>
      <c r="G39" s="144"/>
      <c r="H39" s="144"/>
      <c r="I39" s="145"/>
    </row>
    <row r="40" spans="6:9" x14ac:dyDescent="0.2">
      <c r="F40" s="143"/>
      <c r="G40" s="144"/>
      <c r="H40" s="144"/>
      <c r="I40" s="145"/>
    </row>
    <row r="41" spans="6:9" x14ac:dyDescent="0.2">
      <c r="F41" s="143"/>
      <c r="G41" s="144"/>
      <c r="H41" s="144"/>
      <c r="I41" s="145"/>
    </row>
    <row r="42" spans="6:9" x14ac:dyDescent="0.2">
      <c r="F42" s="143"/>
      <c r="G42" s="144"/>
      <c r="H42" s="144"/>
      <c r="I42" s="145"/>
    </row>
    <row r="43" spans="6:9" x14ac:dyDescent="0.2">
      <c r="F43" s="143"/>
      <c r="G43" s="144"/>
      <c r="H43" s="144"/>
      <c r="I43" s="145"/>
    </row>
    <row r="44" spans="6:9" x14ac:dyDescent="0.2">
      <c r="F44" s="143"/>
      <c r="G44" s="144"/>
      <c r="H44" s="144"/>
      <c r="I44" s="145"/>
    </row>
    <row r="45" spans="6:9" x14ac:dyDescent="0.2">
      <c r="F45" s="143"/>
      <c r="G45" s="144"/>
      <c r="H45" s="144"/>
      <c r="I45" s="145"/>
    </row>
    <row r="46" spans="6:9" x14ac:dyDescent="0.2">
      <c r="F46" s="143"/>
      <c r="G46" s="144"/>
      <c r="H46" s="144"/>
      <c r="I46" s="145"/>
    </row>
    <row r="47" spans="6:9" x14ac:dyDescent="0.2">
      <c r="F47" s="143"/>
      <c r="G47" s="144"/>
      <c r="H47" s="144"/>
      <c r="I47" s="145"/>
    </row>
    <row r="48" spans="6:9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99"/>
  <sheetViews>
    <sheetView showGridLines="0" showZeros="0" tabSelected="1" zoomScale="110" zoomScaleNormal="110" workbookViewId="0">
      <selection activeCell="L67" sqref="L66:L67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6" t="s">
        <v>75</v>
      </c>
      <c r="B1" s="226"/>
      <c r="C1" s="226"/>
      <c r="D1" s="226"/>
      <c r="E1" s="226"/>
      <c r="F1" s="226"/>
      <c r="G1" s="226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5" t="s">
        <v>48</v>
      </c>
      <c r="B3" s="216"/>
      <c r="C3" s="97" t="str">
        <f>CONCATENATE(cislostavby," ",nazevstavby)</f>
        <v>204/2016 OPRAVA SOCIÁLNÍHO ZAŘÍZENÍ ZŠ SLOVAN</v>
      </c>
      <c r="D3" s="151"/>
      <c r="E3" s="152" t="s">
        <v>64</v>
      </c>
      <c r="F3" s="153" t="str">
        <f>Rekapitulace!H1</f>
        <v>D14e-03</v>
      </c>
      <c r="G3" s="154"/>
    </row>
    <row r="4" spans="1:104" ht="13.5" thickBot="1" x14ac:dyDescent="0.25">
      <c r="A4" s="227" t="s">
        <v>50</v>
      </c>
      <c r="B4" s="218"/>
      <c r="C4" s="103" t="str">
        <f>CONCATENATE(cisloobjektu," ",nazevobjektu)</f>
        <v>D.1.4 Technika prostředí staveb</v>
      </c>
      <c r="D4" s="155"/>
      <c r="E4" s="228" t="str">
        <f>Rekapitulace!G2</f>
        <v>ZAŘÍZENÍ ZDRAVOTECHNICKÝCH INSTALACÍ WC č.03</v>
      </c>
      <c r="F4" s="229"/>
      <c r="G4" s="230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1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7</v>
      </c>
      <c r="CZ8" s="146">
        <v>2.8500000000000001E-3</v>
      </c>
    </row>
    <row r="9" spans="1:104" x14ac:dyDescent="0.2">
      <c r="A9" s="171">
        <v>2</v>
      </c>
      <c r="B9" s="172" t="s">
        <v>87</v>
      </c>
      <c r="C9" s="173" t="s">
        <v>88</v>
      </c>
      <c r="D9" s="174" t="s">
        <v>89</v>
      </c>
      <c r="E9" s="175">
        <v>35</v>
      </c>
      <c r="F9" s="175">
        <v>0</v>
      </c>
      <c r="G9" s="176">
        <f>E9*F9</f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7</v>
      </c>
      <c r="CZ9" s="146">
        <v>0</v>
      </c>
    </row>
    <row r="10" spans="1:104" x14ac:dyDescent="0.2">
      <c r="A10" s="178"/>
      <c r="B10" s="180"/>
      <c r="C10" s="224" t="s">
        <v>90</v>
      </c>
      <c r="D10" s="225"/>
      <c r="E10" s="181">
        <v>35</v>
      </c>
      <c r="F10" s="182"/>
      <c r="G10" s="183"/>
      <c r="M10" s="179" t="s">
        <v>90</v>
      </c>
      <c r="O10" s="170"/>
    </row>
    <row r="11" spans="1:104" x14ac:dyDescent="0.2">
      <c r="A11" s="171">
        <v>3</v>
      </c>
      <c r="B11" s="172" t="s">
        <v>91</v>
      </c>
      <c r="C11" s="173" t="s">
        <v>92</v>
      </c>
      <c r="D11" s="174" t="s">
        <v>89</v>
      </c>
      <c r="E11" s="175">
        <v>8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7</v>
      </c>
      <c r="CZ11" s="146">
        <v>0</v>
      </c>
    </row>
    <row r="12" spans="1:104" x14ac:dyDescent="0.2">
      <c r="A12" s="171">
        <v>4</v>
      </c>
      <c r="B12" s="172" t="s">
        <v>93</v>
      </c>
      <c r="C12" s="173" t="s">
        <v>94</v>
      </c>
      <c r="D12" s="174" t="s">
        <v>89</v>
      </c>
      <c r="E12" s="175">
        <v>6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7</v>
      </c>
      <c r="CZ12" s="146">
        <v>3.8000000000000002E-4</v>
      </c>
    </row>
    <row r="13" spans="1:104" x14ac:dyDescent="0.2">
      <c r="A13" s="178"/>
      <c r="B13" s="180"/>
      <c r="C13" s="224" t="s">
        <v>95</v>
      </c>
      <c r="D13" s="225"/>
      <c r="E13" s="181">
        <v>6</v>
      </c>
      <c r="F13" s="182"/>
      <c r="G13" s="183"/>
      <c r="M13" s="179" t="s">
        <v>95</v>
      </c>
      <c r="O13" s="170"/>
    </row>
    <row r="14" spans="1:104" x14ac:dyDescent="0.2">
      <c r="A14" s="171">
        <v>5</v>
      </c>
      <c r="B14" s="172" t="s">
        <v>96</v>
      </c>
      <c r="C14" s="173" t="s">
        <v>97</v>
      </c>
      <c r="D14" s="174" t="s">
        <v>89</v>
      </c>
      <c r="E14" s="175">
        <v>6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7</v>
      </c>
      <c r="AC14" s="146">
        <v>7</v>
      </c>
      <c r="AZ14" s="146">
        <v>2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7</v>
      </c>
      <c r="CZ14" s="146">
        <v>4.6999999999999999E-4</v>
      </c>
    </row>
    <row r="15" spans="1:104" x14ac:dyDescent="0.2">
      <c r="A15" s="171">
        <v>6</v>
      </c>
      <c r="B15" s="172" t="s">
        <v>98</v>
      </c>
      <c r="C15" s="173" t="s">
        <v>99</v>
      </c>
      <c r="D15" s="174" t="s">
        <v>89</v>
      </c>
      <c r="E15" s="175">
        <v>3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7</v>
      </c>
      <c r="CZ15" s="146">
        <v>6.9999999999999999E-4</v>
      </c>
    </row>
    <row r="16" spans="1:104" x14ac:dyDescent="0.2">
      <c r="A16" s="171">
        <v>7</v>
      </c>
      <c r="B16" s="172" t="s">
        <v>100</v>
      </c>
      <c r="C16" s="173" t="s">
        <v>101</v>
      </c>
      <c r="D16" s="174" t="s">
        <v>89</v>
      </c>
      <c r="E16" s="175">
        <v>15</v>
      </c>
      <c r="F16" s="175">
        <v>0</v>
      </c>
      <c r="G16" s="176">
        <f>E16*F16</f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7</v>
      </c>
      <c r="CZ16" s="146">
        <v>1.5200000000000001E-3</v>
      </c>
    </row>
    <row r="17" spans="1:104" x14ac:dyDescent="0.2">
      <c r="A17" s="171">
        <v>8</v>
      </c>
      <c r="B17" s="172" t="s">
        <v>102</v>
      </c>
      <c r="C17" s="173" t="s">
        <v>103</v>
      </c>
      <c r="D17" s="174" t="s">
        <v>89</v>
      </c>
      <c r="E17" s="175">
        <v>9.5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7</v>
      </c>
      <c r="CZ17" s="146">
        <v>2.0400000000000001E-3</v>
      </c>
    </row>
    <row r="18" spans="1:104" x14ac:dyDescent="0.2">
      <c r="A18" s="178"/>
      <c r="B18" s="180"/>
      <c r="C18" s="224" t="s">
        <v>104</v>
      </c>
      <c r="D18" s="225"/>
      <c r="E18" s="181">
        <v>9.5</v>
      </c>
      <c r="F18" s="182"/>
      <c r="G18" s="183"/>
      <c r="M18" s="179" t="s">
        <v>104</v>
      </c>
      <c r="O18" s="170"/>
    </row>
    <row r="19" spans="1:104" x14ac:dyDescent="0.2">
      <c r="A19" s="171">
        <v>9</v>
      </c>
      <c r="B19" s="172" t="s">
        <v>105</v>
      </c>
      <c r="C19" s="173" t="s">
        <v>106</v>
      </c>
      <c r="D19" s="174" t="s">
        <v>89</v>
      </c>
      <c r="E19" s="175">
        <v>6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7</v>
      </c>
      <c r="CZ19" s="146">
        <v>2.8400000000000001E-3</v>
      </c>
    </row>
    <row r="20" spans="1:104" x14ac:dyDescent="0.2">
      <c r="A20" s="171">
        <v>10</v>
      </c>
      <c r="B20" s="172" t="s">
        <v>107</v>
      </c>
      <c r="C20" s="173" t="s">
        <v>108</v>
      </c>
      <c r="D20" s="174" t="s">
        <v>86</v>
      </c>
      <c r="E20" s="175">
        <v>5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7</v>
      </c>
      <c r="CZ20" s="146">
        <v>0</v>
      </c>
    </row>
    <row r="21" spans="1:104" x14ac:dyDescent="0.2">
      <c r="A21" s="171">
        <v>11</v>
      </c>
      <c r="B21" s="172" t="s">
        <v>109</v>
      </c>
      <c r="C21" s="173" t="s">
        <v>110</v>
      </c>
      <c r="D21" s="174" t="s">
        <v>86</v>
      </c>
      <c r="E21" s="175">
        <v>3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7</v>
      </c>
      <c r="AC21" s="146">
        <v>7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7</v>
      </c>
      <c r="CZ21" s="146">
        <v>0</v>
      </c>
    </row>
    <row r="22" spans="1:104" x14ac:dyDescent="0.2">
      <c r="A22" s="171">
        <v>12</v>
      </c>
      <c r="B22" s="172" t="s">
        <v>111</v>
      </c>
      <c r="C22" s="173" t="s">
        <v>112</v>
      </c>
      <c r="D22" s="174" t="s">
        <v>86</v>
      </c>
      <c r="E22" s="175">
        <v>6</v>
      </c>
      <c r="F22" s="175">
        <v>0</v>
      </c>
      <c r="G22" s="176">
        <f>E22*F22</f>
        <v>0</v>
      </c>
      <c r="O22" s="170">
        <v>2</v>
      </c>
      <c r="AA22" s="146">
        <v>1</v>
      </c>
      <c r="AB22" s="146">
        <v>7</v>
      </c>
      <c r="AC22" s="146">
        <v>7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7</v>
      </c>
      <c r="CZ22" s="146">
        <v>0</v>
      </c>
    </row>
    <row r="23" spans="1:104" x14ac:dyDescent="0.2">
      <c r="A23" s="171">
        <v>13</v>
      </c>
      <c r="B23" s="172" t="s">
        <v>113</v>
      </c>
      <c r="C23" s="173" t="s">
        <v>114</v>
      </c>
      <c r="D23" s="174" t="s">
        <v>89</v>
      </c>
      <c r="E23" s="175">
        <v>45.5</v>
      </c>
      <c r="F23" s="175">
        <v>0</v>
      </c>
      <c r="G23" s="176">
        <f>E23*F23</f>
        <v>0</v>
      </c>
      <c r="O23" s="170">
        <v>2</v>
      </c>
      <c r="AA23" s="146">
        <v>1</v>
      </c>
      <c r="AB23" s="146">
        <v>7</v>
      </c>
      <c r="AC23" s="146">
        <v>7</v>
      </c>
      <c r="AZ23" s="146">
        <v>2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7</v>
      </c>
      <c r="CZ23" s="146">
        <v>0</v>
      </c>
    </row>
    <row r="24" spans="1:104" x14ac:dyDescent="0.2">
      <c r="A24" s="178"/>
      <c r="B24" s="180"/>
      <c r="C24" s="224" t="s">
        <v>115</v>
      </c>
      <c r="D24" s="225"/>
      <c r="E24" s="181">
        <v>45.5</v>
      </c>
      <c r="F24" s="182"/>
      <c r="G24" s="183"/>
      <c r="M24" s="179" t="s">
        <v>115</v>
      </c>
      <c r="O24" s="170"/>
    </row>
    <row r="25" spans="1:104" x14ac:dyDescent="0.2">
      <c r="A25" s="171">
        <v>14</v>
      </c>
      <c r="B25" s="172" t="s">
        <v>116</v>
      </c>
      <c r="C25" s="173" t="s">
        <v>117</v>
      </c>
      <c r="D25" s="174" t="s">
        <v>61</v>
      </c>
      <c r="E25" s="175"/>
      <c r="F25" s="175">
        <v>0</v>
      </c>
      <c r="G25" s="176">
        <f>E25*F25</f>
        <v>0</v>
      </c>
      <c r="O25" s="170">
        <v>2</v>
      </c>
      <c r="AA25" s="146">
        <v>7</v>
      </c>
      <c r="AB25" s="146">
        <v>1002</v>
      </c>
      <c r="AC25" s="146">
        <v>5</v>
      </c>
      <c r="AZ25" s="146">
        <v>2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7</v>
      </c>
      <c r="CB25" s="177">
        <v>1002</v>
      </c>
      <c r="CZ25" s="146">
        <v>0</v>
      </c>
    </row>
    <row r="26" spans="1:104" x14ac:dyDescent="0.2">
      <c r="A26" s="184"/>
      <c r="B26" s="185" t="s">
        <v>73</v>
      </c>
      <c r="C26" s="186" t="str">
        <f>CONCATENATE(B7," ",C7)</f>
        <v>721 Vnitřní kanalizace</v>
      </c>
      <c r="D26" s="187"/>
      <c r="E26" s="188"/>
      <c r="F26" s="189"/>
      <c r="G26" s="190">
        <f>SUM(G7:G25)</f>
        <v>0</v>
      </c>
      <c r="O26" s="170">
        <v>4</v>
      </c>
      <c r="BA26" s="191">
        <f>SUM(BA7:BA25)</f>
        <v>0</v>
      </c>
      <c r="BB26" s="191">
        <f>SUM(BB7:BB25)</f>
        <v>0</v>
      </c>
      <c r="BC26" s="191">
        <f>SUM(BC7:BC25)</f>
        <v>0</v>
      </c>
      <c r="BD26" s="191">
        <f>SUM(BD7:BD25)</f>
        <v>0</v>
      </c>
      <c r="BE26" s="191">
        <f>SUM(BE7:BE25)</f>
        <v>0</v>
      </c>
    </row>
    <row r="27" spans="1:104" x14ac:dyDescent="0.2">
      <c r="A27" s="163" t="s">
        <v>72</v>
      </c>
      <c r="B27" s="164" t="s">
        <v>118</v>
      </c>
      <c r="C27" s="165" t="s">
        <v>119</v>
      </c>
      <c r="D27" s="166"/>
      <c r="E27" s="167"/>
      <c r="F27" s="167"/>
      <c r="G27" s="168"/>
      <c r="H27" s="169"/>
      <c r="I27" s="169"/>
      <c r="O27" s="170">
        <v>1</v>
      </c>
    </row>
    <row r="28" spans="1:104" x14ac:dyDescent="0.2">
      <c r="A28" s="171">
        <v>15</v>
      </c>
      <c r="B28" s="172" t="s">
        <v>120</v>
      </c>
      <c r="C28" s="173" t="s">
        <v>121</v>
      </c>
      <c r="D28" s="174" t="s">
        <v>89</v>
      </c>
      <c r="E28" s="175">
        <v>45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7</v>
      </c>
      <c r="CZ28" s="146">
        <v>0</v>
      </c>
    </row>
    <row r="29" spans="1:104" x14ac:dyDescent="0.2">
      <c r="A29" s="171">
        <v>16</v>
      </c>
      <c r="B29" s="172" t="s">
        <v>122</v>
      </c>
      <c r="C29" s="173" t="s">
        <v>123</v>
      </c>
      <c r="D29" s="174" t="s">
        <v>89</v>
      </c>
      <c r="E29" s="175">
        <v>25</v>
      </c>
      <c r="F29" s="175">
        <v>0</v>
      </c>
      <c r="G29" s="176">
        <f>E29*F29</f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7</v>
      </c>
      <c r="CZ29" s="146">
        <v>0</v>
      </c>
    </row>
    <row r="30" spans="1:104" x14ac:dyDescent="0.2">
      <c r="A30" s="171">
        <v>17</v>
      </c>
      <c r="B30" s="172" t="s">
        <v>124</v>
      </c>
      <c r="C30" s="173" t="s">
        <v>125</v>
      </c>
      <c r="D30" s="174" t="s">
        <v>89</v>
      </c>
      <c r="E30" s="175">
        <v>35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7</v>
      </c>
      <c r="CZ30" s="146">
        <v>4.6999999999999999E-4</v>
      </c>
    </row>
    <row r="31" spans="1:104" x14ac:dyDescent="0.2">
      <c r="A31" s="178"/>
      <c r="B31" s="180"/>
      <c r="C31" s="224" t="s">
        <v>126</v>
      </c>
      <c r="D31" s="225"/>
      <c r="E31" s="181">
        <v>35</v>
      </c>
      <c r="F31" s="182"/>
      <c r="G31" s="183"/>
      <c r="M31" s="179" t="s">
        <v>126</v>
      </c>
      <c r="O31" s="170"/>
    </row>
    <row r="32" spans="1:104" x14ac:dyDescent="0.2">
      <c r="A32" s="171">
        <v>18</v>
      </c>
      <c r="B32" s="172" t="s">
        <v>127</v>
      </c>
      <c r="C32" s="173" t="s">
        <v>128</v>
      </c>
      <c r="D32" s="174" t="s">
        <v>89</v>
      </c>
      <c r="E32" s="175">
        <v>16</v>
      </c>
      <c r="F32" s="175">
        <v>0</v>
      </c>
      <c r="G32" s="176">
        <f>E32*F32</f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A32" s="177">
        <v>1</v>
      </c>
      <c r="CB32" s="177">
        <v>7</v>
      </c>
      <c r="CZ32" s="146">
        <v>5.8E-4</v>
      </c>
    </row>
    <row r="33" spans="1:104" x14ac:dyDescent="0.2">
      <c r="A33" s="178"/>
      <c r="B33" s="180"/>
      <c r="C33" s="224" t="s">
        <v>129</v>
      </c>
      <c r="D33" s="225"/>
      <c r="E33" s="181">
        <v>16</v>
      </c>
      <c r="F33" s="182"/>
      <c r="G33" s="183"/>
      <c r="M33" s="179" t="s">
        <v>129</v>
      </c>
      <c r="O33" s="170"/>
    </row>
    <row r="34" spans="1:104" x14ac:dyDescent="0.2">
      <c r="A34" s="171">
        <v>19</v>
      </c>
      <c r="B34" s="172" t="s">
        <v>130</v>
      </c>
      <c r="C34" s="173" t="s">
        <v>131</v>
      </c>
      <c r="D34" s="174" t="s">
        <v>89</v>
      </c>
      <c r="E34" s="175">
        <v>19</v>
      </c>
      <c r="F34" s="175">
        <v>0</v>
      </c>
      <c r="G34" s="176">
        <f>E34*F34</f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A34" s="177">
        <v>1</v>
      </c>
      <c r="CB34" s="177">
        <v>7</v>
      </c>
      <c r="CZ34" s="146">
        <v>7.5000000000000002E-4</v>
      </c>
    </row>
    <row r="35" spans="1:104" x14ac:dyDescent="0.2">
      <c r="A35" s="178"/>
      <c r="B35" s="180"/>
      <c r="C35" s="224" t="s">
        <v>132</v>
      </c>
      <c r="D35" s="225"/>
      <c r="E35" s="181">
        <v>19</v>
      </c>
      <c r="F35" s="182"/>
      <c r="G35" s="183"/>
      <c r="M35" s="179" t="s">
        <v>132</v>
      </c>
      <c r="O35" s="170"/>
    </row>
    <row r="36" spans="1:104" x14ac:dyDescent="0.2">
      <c r="A36" s="171">
        <v>20</v>
      </c>
      <c r="B36" s="172" t="s">
        <v>133</v>
      </c>
      <c r="C36" s="173" t="s">
        <v>134</v>
      </c>
      <c r="D36" s="174" t="s">
        <v>89</v>
      </c>
      <c r="E36" s="175">
        <v>20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7</v>
      </c>
      <c r="CZ36" s="146">
        <v>1.1299999999999999E-3</v>
      </c>
    </row>
    <row r="37" spans="1:104" x14ac:dyDescent="0.2">
      <c r="A37" s="178"/>
      <c r="B37" s="180"/>
      <c r="C37" s="224" t="s">
        <v>135</v>
      </c>
      <c r="D37" s="225"/>
      <c r="E37" s="181">
        <v>20</v>
      </c>
      <c r="F37" s="182"/>
      <c r="G37" s="183"/>
      <c r="M37" s="179" t="s">
        <v>135</v>
      </c>
      <c r="O37" s="170"/>
    </row>
    <row r="38" spans="1:104" x14ac:dyDescent="0.2">
      <c r="A38" s="171">
        <v>21</v>
      </c>
      <c r="B38" s="172" t="s">
        <v>136</v>
      </c>
      <c r="C38" s="173" t="s">
        <v>137</v>
      </c>
      <c r="D38" s="174" t="s">
        <v>89</v>
      </c>
      <c r="E38" s="175">
        <v>35</v>
      </c>
      <c r="F38" s="175">
        <v>0</v>
      </c>
      <c r="G38" s="176">
        <f t="shared" ref="G38:G50" si="0">E38*F38</f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ref="BA38:BA50" si="1">IF(AZ38=1,G38,0)</f>
        <v>0</v>
      </c>
      <c r="BB38" s="146">
        <f t="shared" ref="BB38:BB50" si="2">IF(AZ38=2,G38,0)</f>
        <v>0</v>
      </c>
      <c r="BC38" s="146">
        <f t="shared" ref="BC38:BC50" si="3">IF(AZ38=3,G38,0)</f>
        <v>0</v>
      </c>
      <c r="BD38" s="146">
        <f t="shared" ref="BD38:BD50" si="4">IF(AZ38=4,G38,0)</f>
        <v>0</v>
      </c>
      <c r="BE38" s="146">
        <f t="shared" ref="BE38:BE50" si="5">IF(AZ38=5,G38,0)</f>
        <v>0</v>
      </c>
      <c r="CA38" s="177">
        <v>1</v>
      </c>
      <c r="CB38" s="177">
        <v>7</v>
      </c>
      <c r="CZ38" s="146">
        <v>4.0000000000000003E-5</v>
      </c>
    </row>
    <row r="39" spans="1:104" x14ac:dyDescent="0.2">
      <c r="A39" s="171">
        <v>22</v>
      </c>
      <c r="B39" s="172" t="s">
        <v>138</v>
      </c>
      <c r="C39" s="173" t="s">
        <v>139</v>
      </c>
      <c r="D39" s="174" t="s">
        <v>89</v>
      </c>
      <c r="E39" s="175">
        <v>16</v>
      </c>
      <c r="F39" s="175">
        <v>0</v>
      </c>
      <c r="G39" s="176">
        <f t="shared" si="0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1"/>
        <v>0</v>
      </c>
      <c r="BB39" s="146">
        <f t="shared" si="2"/>
        <v>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1</v>
      </c>
      <c r="CB39" s="177">
        <v>7</v>
      </c>
      <c r="CZ39" s="146">
        <v>6.0000000000000002E-5</v>
      </c>
    </row>
    <row r="40" spans="1:104" x14ac:dyDescent="0.2">
      <c r="A40" s="171">
        <v>23</v>
      </c>
      <c r="B40" s="172" t="s">
        <v>140</v>
      </c>
      <c r="C40" s="173" t="s">
        <v>141</v>
      </c>
      <c r="D40" s="174" t="s">
        <v>89</v>
      </c>
      <c r="E40" s="175">
        <v>19</v>
      </c>
      <c r="F40" s="175">
        <v>0</v>
      </c>
      <c r="G40" s="176">
        <f t="shared" si="0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1"/>
        <v>0</v>
      </c>
      <c r="BB40" s="146">
        <f t="shared" si="2"/>
        <v>0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1</v>
      </c>
      <c r="CB40" s="177">
        <v>7</v>
      </c>
      <c r="CZ40" s="146">
        <v>6.0000000000000002E-5</v>
      </c>
    </row>
    <row r="41" spans="1:104" x14ac:dyDescent="0.2">
      <c r="A41" s="171">
        <v>24</v>
      </c>
      <c r="B41" s="172" t="s">
        <v>142</v>
      </c>
      <c r="C41" s="173" t="s">
        <v>143</v>
      </c>
      <c r="D41" s="174" t="s">
        <v>89</v>
      </c>
      <c r="E41" s="175">
        <v>20</v>
      </c>
      <c r="F41" s="175">
        <v>0</v>
      </c>
      <c r="G41" s="176">
        <f t="shared" si="0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1"/>
        <v>0</v>
      </c>
      <c r="BB41" s="146">
        <f t="shared" si="2"/>
        <v>0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1</v>
      </c>
      <c r="CB41" s="177">
        <v>7</v>
      </c>
      <c r="CZ41" s="146">
        <v>1.2E-4</v>
      </c>
    </row>
    <row r="42" spans="1:104" x14ac:dyDescent="0.2">
      <c r="A42" s="171">
        <v>25</v>
      </c>
      <c r="B42" s="172" t="s">
        <v>144</v>
      </c>
      <c r="C42" s="173" t="s">
        <v>145</v>
      </c>
      <c r="D42" s="174" t="s">
        <v>146</v>
      </c>
      <c r="E42" s="175">
        <v>14</v>
      </c>
      <c r="F42" s="175">
        <v>0</v>
      </c>
      <c r="G42" s="176">
        <f t="shared" si="0"/>
        <v>0</v>
      </c>
      <c r="O42" s="170">
        <v>2</v>
      </c>
      <c r="AA42" s="146">
        <v>1</v>
      </c>
      <c r="AB42" s="146">
        <v>7</v>
      </c>
      <c r="AC42" s="146">
        <v>7</v>
      </c>
      <c r="AZ42" s="146">
        <v>2</v>
      </c>
      <c r="BA42" s="146">
        <f t="shared" si="1"/>
        <v>0</v>
      </c>
      <c r="BB42" s="146">
        <f t="shared" si="2"/>
        <v>0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1</v>
      </c>
      <c r="CB42" s="177">
        <v>7</v>
      </c>
      <c r="CZ42" s="146">
        <v>0</v>
      </c>
    </row>
    <row r="43" spans="1:104" x14ac:dyDescent="0.2">
      <c r="A43" s="171">
        <v>26</v>
      </c>
      <c r="B43" s="172" t="s">
        <v>147</v>
      </c>
      <c r="C43" s="173" t="s">
        <v>148</v>
      </c>
      <c r="D43" s="174" t="s">
        <v>86</v>
      </c>
      <c r="E43" s="175">
        <v>14</v>
      </c>
      <c r="F43" s="175">
        <v>0</v>
      </c>
      <c r="G43" s="176">
        <f t="shared" si="0"/>
        <v>0</v>
      </c>
      <c r="O43" s="170">
        <v>2</v>
      </c>
      <c r="AA43" s="146">
        <v>1</v>
      </c>
      <c r="AB43" s="146">
        <v>7</v>
      </c>
      <c r="AC43" s="146">
        <v>7</v>
      </c>
      <c r="AZ43" s="146">
        <v>2</v>
      </c>
      <c r="BA43" s="146">
        <f t="shared" si="1"/>
        <v>0</v>
      </c>
      <c r="BB43" s="146">
        <f t="shared" si="2"/>
        <v>0</v>
      </c>
      <c r="BC43" s="146">
        <f t="shared" si="3"/>
        <v>0</v>
      </c>
      <c r="BD43" s="146">
        <f t="shared" si="4"/>
        <v>0</v>
      </c>
      <c r="BE43" s="146">
        <f t="shared" si="5"/>
        <v>0</v>
      </c>
      <c r="CA43" s="177">
        <v>1</v>
      </c>
      <c r="CB43" s="177">
        <v>7</v>
      </c>
      <c r="CZ43" s="146">
        <v>6.3000000000000003E-4</v>
      </c>
    </row>
    <row r="44" spans="1:104" x14ac:dyDescent="0.2">
      <c r="A44" s="171">
        <v>27</v>
      </c>
      <c r="B44" s="172" t="s">
        <v>149</v>
      </c>
      <c r="C44" s="173" t="s">
        <v>150</v>
      </c>
      <c r="D44" s="174" t="s">
        <v>86</v>
      </c>
      <c r="E44" s="175">
        <v>4</v>
      </c>
      <c r="F44" s="175">
        <v>0</v>
      </c>
      <c r="G44" s="176">
        <f t="shared" si="0"/>
        <v>0</v>
      </c>
      <c r="O44" s="170">
        <v>2</v>
      </c>
      <c r="AA44" s="146">
        <v>1</v>
      </c>
      <c r="AB44" s="146">
        <v>7</v>
      </c>
      <c r="AC44" s="146">
        <v>7</v>
      </c>
      <c r="AZ44" s="146">
        <v>2</v>
      </c>
      <c r="BA44" s="146">
        <f t="shared" si="1"/>
        <v>0</v>
      </c>
      <c r="BB44" s="146">
        <f t="shared" si="2"/>
        <v>0</v>
      </c>
      <c r="BC44" s="146">
        <f t="shared" si="3"/>
        <v>0</v>
      </c>
      <c r="BD44" s="146">
        <f t="shared" si="4"/>
        <v>0</v>
      </c>
      <c r="BE44" s="146">
        <f t="shared" si="5"/>
        <v>0</v>
      </c>
      <c r="CA44" s="177">
        <v>1</v>
      </c>
      <c r="CB44" s="177">
        <v>7</v>
      </c>
      <c r="CZ44" s="146">
        <v>7.3999999999999999E-4</v>
      </c>
    </row>
    <row r="45" spans="1:104" x14ac:dyDescent="0.2">
      <c r="A45" s="171">
        <v>28</v>
      </c>
      <c r="B45" s="172" t="s">
        <v>151</v>
      </c>
      <c r="C45" s="173" t="s">
        <v>152</v>
      </c>
      <c r="D45" s="174" t="s">
        <v>86</v>
      </c>
      <c r="E45" s="175">
        <v>3</v>
      </c>
      <c r="F45" s="175">
        <v>0</v>
      </c>
      <c r="G45" s="176">
        <f t="shared" si="0"/>
        <v>0</v>
      </c>
      <c r="O45" s="170">
        <v>2</v>
      </c>
      <c r="AA45" s="146">
        <v>1</v>
      </c>
      <c r="AB45" s="146">
        <v>7</v>
      </c>
      <c r="AC45" s="146">
        <v>7</v>
      </c>
      <c r="AZ45" s="146">
        <v>2</v>
      </c>
      <c r="BA45" s="146">
        <f t="shared" si="1"/>
        <v>0</v>
      </c>
      <c r="BB45" s="146">
        <f t="shared" si="2"/>
        <v>0</v>
      </c>
      <c r="BC45" s="146">
        <f t="shared" si="3"/>
        <v>0</v>
      </c>
      <c r="BD45" s="146">
        <f t="shared" si="4"/>
        <v>0</v>
      </c>
      <c r="BE45" s="146">
        <f t="shared" si="5"/>
        <v>0</v>
      </c>
      <c r="CA45" s="177">
        <v>1</v>
      </c>
      <c r="CB45" s="177">
        <v>7</v>
      </c>
      <c r="CZ45" s="146">
        <v>1.9000000000000001E-4</v>
      </c>
    </row>
    <row r="46" spans="1:104" x14ac:dyDescent="0.2">
      <c r="A46" s="171">
        <v>29</v>
      </c>
      <c r="B46" s="172" t="s">
        <v>153</v>
      </c>
      <c r="C46" s="173" t="s">
        <v>154</v>
      </c>
      <c r="D46" s="174" t="s">
        <v>86</v>
      </c>
      <c r="E46" s="175">
        <v>14</v>
      </c>
      <c r="F46" s="175">
        <v>0</v>
      </c>
      <c r="G46" s="176">
        <f t="shared" si="0"/>
        <v>0</v>
      </c>
      <c r="O46" s="170">
        <v>2</v>
      </c>
      <c r="AA46" s="146">
        <v>1</v>
      </c>
      <c r="AB46" s="146">
        <v>7</v>
      </c>
      <c r="AC46" s="146">
        <v>7</v>
      </c>
      <c r="AZ46" s="146">
        <v>2</v>
      </c>
      <c r="BA46" s="146">
        <f t="shared" si="1"/>
        <v>0</v>
      </c>
      <c r="BB46" s="146">
        <f t="shared" si="2"/>
        <v>0</v>
      </c>
      <c r="BC46" s="146">
        <f t="shared" si="3"/>
        <v>0</v>
      </c>
      <c r="BD46" s="146">
        <f t="shared" si="4"/>
        <v>0</v>
      </c>
      <c r="BE46" s="146">
        <f t="shared" si="5"/>
        <v>0</v>
      </c>
      <c r="CA46" s="177">
        <v>1</v>
      </c>
      <c r="CB46" s="177">
        <v>7</v>
      </c>
      <c r="CZ46" s="146">
        <v>1.3999999999999999E-4</v>
      </c>
    </row>
    <row r="47" spans="1:104" x14ac:dyDescent="0.2">
      <c r="A47" s="171">
        <v>30</v>
      </c>
      <c r="B47" s="172" t="s">
        <v>155</v>
      </c>
      <c r="C47" s="173" t="s">
        <v>156</v>
      </c>
      <c r="D47" s="174" t="s">
        <v>86</v>
      </c>
      <c r="E47" s="175">
        <v>5</v>
      </c>
      <c r="F47" s="175">
        <v>0</v>
      </c>
      <c r="G47" s="176">
        <f t="shared" si="0"/>
        <v>0</v>
      </c>
      <c r="O47" s="170">
        <v>2</v>
      </c>
      <c r="AA47" s="146">
        <v>1</v>
      </c>
      <c r="AB47" s="146">
        <v>7</v>
      </c>
      <c r="AC47" s="146">
        <v>7</v>
      </c>
      <c r="AZ47" s="146">
        <v>2</v>
      </c>
      <c r="BA47" s="146">
        <f t="shared" si="1"/>
        <v>0</v>
      </c>
      <c r="BB47" s="146">
        <f t="shared" si="2"/>
        <v>0</v>
      </c>
      <c r="BC47" s="146">
        <f t="shared" si="3"/>
        <v>0</v>
      </c>
      <c r="BD47" s="146">
        <f t="shared" si="4"/>
        <v>0</v>
      </c>
      <c r="BE47" s="146">
        <f t="shared" si="5"/>
        <v>0</v>
      </c>
      <c r="CA47" s="177">
        <v>1</v>
      </c>
      <c r="CB47" s="177">
        <v>7</v>
      </c>
      <c r="CZ47" s="146">
        <v>5.6999999999999998E-4</v>
      </c>
    </row>
    <row r="48" spans="1:104" x14ac:dyDescent="0.2">
      <c r="A48" s="171">
        <v>31</v>
      </c>
      <c r="B48" s="172" t="s">
        <v>157</v>
      </c>
      <c r="C48" s="173" t="s">
        <v>158</v>
      </c>
      <c r="D48" s="174" t="s">
        <v>86</v>
      </c>
      <c r="E48" s="175">
        <v>4</v>
      </c>
      <c r="F48" s="175">
        <v>0</v>
      </c>
      <c r="G48" s="176">
        <f t="shared" si="0"/>
        <v>0</v>
      </c>
      <c r="O48" s="170">
        <v>2</v>
      </c>
      <c r="AA48" s="146">
        <v>1</v>
      </c>
      <c r="AB48" s="146">
        <v>7</v>
      </c>
      <c r="AC48" s="146">
        <v>7</v>
      </c>
      <c r="AZ48" s="146">
        <v>2</v>
      </c>
      <c r="BA48" s="146">
        <f t="shared" si="1"/>
        <v>0</v>
      </c>
      <c r="BB48" s="146">
        <f t="shared" si="2"/>
        <v>0</v>
      </c>
      <c r="BC48" s="146">
        <f t="shared" si="3"/>
        <v>0</v>
      </c>
      <c r="BD48" s="146">
        <f t="shared" si="4"/>
        <v>0</v>
      </c>
      <c r="BE48" s="146">
        <f t="shared" si="5"/>
        <v>0</v>
      </c>
      <c r="CA48" s="177">
        <v>1</v>
      </c>
      <c r="CB48" s="177">
        <v>7</v>
      </c>
      <c r="CZ48" s="146">
        <v>7.3999999999999999E-4</v>
      </c>
    </row>
    <row r="49" spans="1:104" x14ac:dyDescent="0.2">
      <c r="A49" s="171">
        <v>32</v>
      </c>
      <c r="B49" s="172" t="s">
        <v>159</v>
      </c>
      <c r="C49" s="173" t="s">
        <v>160</v>
      </c>
      <c r="D49" s="174" t="s">
        <v>86</v>
      </c>
      <c r="E49" s="175">
        <v>1</v>
      </c>
      <c r="F49" s="175">
        <v>0</v>
      </c>
      <c r="G49" s="176">
        <f t="shared" si="0"/>
        <v>0</v>
      </c>
      <c r="O49" s="170">
        <v>2</v>
      </c>
      <c r="AA49" s="146">
        <v>1</v>
      </c>
      <c r="AB49" s="146">
        <v>7</v>
      </c>
      <c r="AC49" s="146">
        <v>7</v>
      </c>
      <c r="AZ49" s="146">
        <v>2</v>
      </c>
      <c r="BA49" s="146">
        <f t="shared" si="1"/>
        <v>0</v>
      </c>
      <c r="BB49" s="146">
        <f t="shared" si="2"/>
        <v>0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</v>
      </c>
      <c r="CB49" s="177">
        <v>7</v>
      </c>
      <c r="CZ49" s="146">
        <v>1.16E-3</v>
      </c>
    </row>
    <row r="50" spans="1:104" x14ac:dyDescent="0.2">
      <c r="A50" s="171">
        <v>33</v>
      </c>
      <c r="B50" s="172" t="s">
        <v>161</v>
      </c>
      <c r="C50" s="173" t="s">
        <v>162</v>
      </c>
      <c r="D50" s="174" t="s">
        <v>89</v>
      </c>
      <c r="E50" s="175">
        <v>90</v>
      </c>
      <c r="F50" s="175">
        <v>0</v>
      </c>
      <c r="G50" s="176">
        <f t="shared" si="0"/>
        <v>0</v>
      </c>
      <c r="O50" s="170">
        <v>2</v>
      </c>
      <c r="AA50" s="146">
        <v>1</v>
      </c>
      <c r="AB50" s="146">
        <v>7</v>
      </c>
      <c r="AC50" s="146">
        <v>7</v>
      </c>
      <c r="AZ50" s="146">
        <v>2</v>
      </c>
      <c r="BA50" s="146">
        <f t="shared" si="1"/>
        <v>0</v>
      </c>
      <c r="BB50" s="146">
        <f t="shared" si="2"/>
        <v>0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</v>
      </c>
      <c r="CB50" s="177">
        <v>7</v>
      </c>
      <c r="CZ50" s="146">
        <v>3.601E-2</v>
      </c>
    </row>
    <row r="51" spans="1:104" x14ac:dyDescent="0.2">
      <c r="A51" s="178"/>
      <c r="B51" s="180"/>
      <c r="C51" s="224" t="s">
        <v>163</v>
      </c>
      <c r="D51" s="225"/>
      <c r="E51" s="181">
        <v>90</v>
      </c>
      <c r="F51" s="182"/>
      <c r="G51" s="183"/>
      <c r="M51" s="179" t="s">
        <v>163</v>
      </c>
      <c r="O51" s="170"/>
    </row>
    <row r="52" spans="1:104" x14ac:dyDescent="0.2">
      <c r="A52" s="171">
        <v>34</v>
      </c>
      <c r="B52" s="172" t="s">
        <v>164</v>
      </c>
      <c r="C52" s="173" t="s">
        <v>165</v>
      </c>
      <c r="D52" s="174" t="s">
        <v>61</v>
      </c>
      <c r="E52" s="175"/>
      <c r="F52" s="175">
        <v>0</v>
      </c>
      <c r="G52" s="176">
        <f>E52*F52</f>
        <v>0</v>
      </c>
      <c r="O52" s="170">
        <v>2</v>
      </c>
      <c r="AA52" s="146">
        <v>7</v>
      </c>
      <c r="AB52" s="146">
        <v>1002</v>
      </c>
      <c r="AC52" s="146">
        <v>5</v>
      </c>
      <c r="AZ52" s="146">
        <v>2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7</v>
      </c>
      <c r="CB52" s="177">
        <v>1002</v>
      </c>
      <c r="CZ52" s="146">
        <v>0</v>
      </c>
    </row>
    <row r="53" spans="1:104" x14ac:dyDescent="0.2">
      <c r="A53" s="184"/>
      <c r="B53" s="185" t="s">
        <v>73</v>
      </c>
      <c r="C53" s="186" t="str">
        <f>CONCATENATE(B27," ",C27)</f>
        <v>722 Vnitřní vodovod</v>
      </c>
      <c r="D53" s="187"/>
      <c r="E53" s="188"/>
      <c r="F53" s="189"/>
      <c r="G53" s="190">
        <f>SUM(G27:G52)</f>
        <v>0</v>
      </c>
      <c r="O53" s="170">
        <v>4</v>
      </c>
      <c r="BA53" s="191">
        <f>SUM(BA27:BA52)</f>
        <v>0</v>
      </c>
      <c r="BB53" s="191">
        <f>SUM(BB27:BB52)</f>
        <v>0</v>
      </c>
      <c r="BC53" s="191">
        <f>SUM(BC27:BC52)</f>
        <v>0</v>
      </c>
      <c r="BD53" s="191">
        <f>SUM(BD27:BD52)</f>
        <v>0</v>
      </c>
      <c r="BE53" s="191">
        <f>SUM(BE27:BE52)</f>
        <v>0</v>
      </c>
    </row>
    <row r="54" spans="1:104" x14ac:dyDescent="0.2">
      <c r="A54" s="163" t="s">
        <v>72</v>
      </c>
      <c r="B54" s="164" t="s">
        <v>166</v>
      </c>
      <c r="C54" s="165" t="s">
        <v>167</v>
      </c>
      <c r="D54" s="166"/>
      <c r="E54" s="167"/>
      <c r="F54" s="167"/>
      <c r="G54" s="168"/>
      <c r="H54" s="169"/>
      <c r="I54" s="169"/>
      <c r="O54" s="170">
        <v>1</v>
      </c>
    </row>
    <row r="55" spans="1:104" x14ac:dyDescent="0.2">
      <c r="A55" s="171">
        <v>35</v>
      </c>
      <c r="B55" s="172" t="s">
        <v>168</v>
      </c>
      <c r="C55" s="173" t="s">
        <v>169</v>
      </c>
      <c r="D55" s="174" t="s">
        <v>146</v>
      </c>
      <c r="E55" s="175">
        <v>6</v>
      </c>
      <c r="F55" s="175">
        <v>0</v>
      </c>
      <c r="G55" s="176">
        <f t="shared" ref="G55:G93" si="6">E55*F55</f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ref="BA55:BA93" si="7">IF(AZ55=1,G55,0)</f>
        <v>0</v>
      </c>
      <c r="BB55" s="146">
        <f t="shared" ref="BB55:BB93" si="8">IF(AZ55=2,G55,0)</f>
        <v>0</v>
      </c>
      <c r="BC55" s="146">
        <f t="shared" ref="BC55:BC93" si="9">IF(AZ55=3,G55,0)</f>
        <v>0</v>
      </c>
      <c r="BD55" s="146">
        <f t="shared" ref="BD55:BD93" si="10">IF(AZ55=4,G55,0)</f>
        <v>0</v>
      </c>
      <c r="BE55" s="146">
        <f t="shared" ref="BE55:BE93" si="11">IF(AZ55=5,G55,0)</f>
        <v>0</v>
      </c>
      <c r="CA55" s="177">
        <v>1</v>
      </c>
      <c r="CB55" s="177">
        <v>7</v>
      </c>
      <c r="CZ55" s="146">
        <v>0</v>
      </c>
    </row>
    <row r="56" spans="1:104" x14ac:dyDescent="0.2">
      <c r="A56" s="171">
        <v>36</v>
      </c>
      <c r="B56" s="172" t="s">
        <v>170</v>
      </c>
      <c r="C56" s="173" t="s">
        <v>171</v>
      </c>
      <c r="D56" s="174" t="s">
        <v>146</v>
      </c>
      <c r="E56" s="175">
        <v>1</v>
      </c>
      <c r="F56" s="175">
        <v>0</v>
      </c>
      <c r="G56" s="176">
        <f t="shared" si="6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1</v>
      </c>
      <c r="CB56" s="177">
        <v>7</v>
      </c>
      <c r="CZ56" s="146">
        <v>1.8600000000000001E-3</v>
      </c>
    </row>
    <row r="57" spans="1:104" x14ac:dyDescent="0.2">
      <c r="A57" s="171">
        <v>37</v>
      </c>
      <c r="B57" s="172" t="s">
        <v>172</v>
      </c>
      <c r="C57" s="173" t="s">
        <v>173</v>
      </c>
      <c r="D57" s="174" t="s">
        <v>146</v>
      </c>
      <c r="E57" s="175">
        <v>5</v>
      </c>
      <c r="F57" s="175">
        <v>0</v>
      </c>
      <c r="G57" s="176">
        <f t="shared" si="6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1</v>
      </c>
      <c r="CB57" s="177">
        <v>7</v>
      </c>
      <c r="CZ57" s="146">
        <v>8.8999999999999995E-4</v>
      </c>
    </row>
    <row r="58" spans="1:104" x14ac:dyDescent="0.2">
      <c r="A58" s="171">
        <v>38</v>
      </c>
      <c r="B58" s="172" t="s">
        <v>174</v>
      </c>
      <c r="C58" s="173" t="s">
        <v>175</v>
      </c>
      <c r="D58" s="174" t="s">
        <v>146</v>
      </c>
      <c r="E58" s="175">
        <v>5</v>
      </c>
      <c r="F58" s="175">
        <v>0</v>
      </c>
      <c r="G58" s="176">
        <f t="shared" si="6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1</v>
      </c>
      <c r="CB58" s="177">
        <v>7</v>
      </c>
      <c r="CZ58" s="146">
        <v>0</v>
      </c>
    </row>
    <row r="59" spans="1:104" x14ac:dyDescent="0.2">
      <c r="A59" s="171">
        <v>39</v>
      </c>
      <c r="B59" s="172" t="s">
        <v>176</v>
      </c>
      <c r="C59" s="173" t="s">
        <v>177</v>
      </c>
      <c r="D59" s="174" t="s">
        <v>146</v>
      </c>
      <c r="E59" s="175">
        <v>3</v>
      </c>
      <c r="F59" s="175">
        <v>0</v>
      </c>
      <c r="G59" s="176">
        <f t="shared" si="6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1</v>
      </c>
      <c r="CB59" s="177">
        <v>7</v>
      </c>
      <c r="CZ59" s="146">
        <v>0</v>
      </c>
    </row>
    <row r="60" spans="1:104" x14ac:dyDescent="0.2">
      <c r="A60" s="171">
        <v>40</v>
      </c>
      <c r="B60" s="172" t="s">
        <v>178</v>
      </c>
      <c r="C60" s="173" t="s">
        <v>179</v>
      </c>
      <c r="D60" s="174" t="s">
        <v>146</v>
      </c>
      <c r="E60" s="175">
        <v>3</v>
      </c>
      <c r="F60" s="175">
        <v>0</v>
      </c>
      <c r="G60" s="176">
        <f t="shared" si="6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1</v>
      </c>
      <c r="CB60" s="177">
        <v>7</v>
      </c>
      <c r="CZ60" s="146">
        <v>6.0000000000000001E-3</v>
      </c>
    </row>
    <row r="61" spans="1:104" x14ac:dyDescent="0.2">
      <c r="A61" s="171">
        <v>41</v>
      </c>
      <c r="B61" s="172" t="s">
        <v>180</v>
      </c>
      <c r="C61" s="173" t="s">
        <v>181</v>
      </c>
      <c r="D61" s="174" t="s">
        <v>146</v>
      </c>
      <c r="E61" s="175">
        <v>6</v>
      </c>
      <c r="F61" s="175">
        <v>0</v>
      </c>
      <c r="G61" s="176">
        <f t="shared" si="6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7"/>
        <v>0</v>
      </c>
      <c r="BB61" s="146">
        <f t="shared" si="8"/>
        <v>0</v>
      </c>
      <c r="BC61" s="146">
        <f t="shared" si="9"/>
        <v>0</v>
      </c>
      <c r="BD61" s="146">
        <f t="shared" si="10"/>
        <v>0</v>
      </c>
      <c r="BE61" s="146">
        <f t="shared" si="11"/>
        <v>0</v>
      </c>
      <c r="CA61" s="177">
        <v>1</v>
      </c>
      <c r="CB61" s="177">
        <v>7</v>
      </c>
      <c r="CZ61" s="146">
        <v>0</v>
      </c>
    </row>
    <row r="62" spans="1:104" x14ac:dyDescent="0.2">
      <c r="A62" s="171">
        <v>42</v>
      </c>
      <c r="B62" s="172" t="s">
        <v>182</v>
      </c>
      <c r="C62" s="173" t="s">
        <v>183</v>
      </c>
      <c r="D62" s="174" t="s">
        <v>146</v>
      </c>
      <c r="E62" s="175">
        <v>1</v>
      </c>
      <c r="F62" s="175">
        <v>0</v>
      </c>
      <c r="G62" s="176">
        <f t="shared" si="6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7"/>
        <v>0</v>
      </c>
      <c r="BB62" s="146">
        <f t="shared" si="8"/>
        <v>0</v>
      </c>
      <c r="BC62" s="146">
        <f t="shared" si="9"/>
        <v>0</v>
      </c>
      <c r="BD62" s="146">
        <f t="shared" si="10"/>
        <v>0</v>
      </c>
      <c r="BE62" s="146">
        <f t="shared" si="11"/>
        <v>0</v>
      </c>
      <c r="CA62" s="177">
        <v>1</v>
      </c>
      <c r="CB62" s="177">
        <v>7</v>
      </c>
      <c r="CZ62" s="146">
        <v>1.4E-3</v>
      </c>
    </row>
    <row r="63" spans="1:104" x14ac:dyDescent="0.2">
      <c r="A63" s="171">
        <v>43</v>
      </c>
      <c r="B63" s="172" t="s">
        <v>184</v>
      </c>
      <c r="C63" s="173" t="s">
        <v>185</v>
      </c>
      <c r="D63" s="174" t="s">
        <v>86</v>
      </c>
      <c r="E63" s="175">
        <v>5</v>
      </c>
      <c r="F63" s="175">
        <v>0</v>
      </c>
      <c r="G63" s="176">
        <f t="shared" si="6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7"/>
        <v>0</v>
      </c>
      <c r="BB63" s="146">
        <f t="shared" si="8"/>
        <v>0</v>
      </c>
      <c r="BC63" s="146">
        <f t="shared" si="9"/>
        <v>0</v>
      </c>
      <c r="BD63" s="146">
        <f t="shared" si="10"/>
        <v>0</v>
      </c>
      <c r="BE63" s="146">
        <f t="shared" si="11"/>
        <v>0</v>
      </c>
      <c r="CA63" s="177">
        <v>1</v>
      </c>
      <c r="CB63" s="177">
        <v>7</v>
      </c>
      <c r="CZ63" s="146">
        <v>0</v>
      </c>
    </row>
    <row r="64" spans="1:104" x14ac:dyDescent="0.2">
      <c r="A64" s="171">
        <v>44</v>
      </c>
      <c r="B64" s="172" t="s">
        <v>186</v>
      </c>
      <c r="C64" s="173" t="s">
        <v>187</v>
      </c>
      <c r="D64" s="174" t="s">
        <v>146</v>
      </c>
      <c r="E64" s="175">
        <v>6</v>
      </c>
      <c r="F64" s="175">
        <v>0</v>
      </c>
      <c r="G64" s="176">
        <f t="shared" si="6"/>
        <v>0</v>
      </c>
      <c r="O64" s="170">
        <v>2</v>
      </c>
      <c r="AA64" s="146">
        <v>1</v>
      </c>
      <c r="AB64" s="146">
        <v>7</v>
      </c>
      <c r="AC64" s="146">
        <v>7</v>
      </c>
      <c r="AZ64" s="146">
        <v>2</v>
      </c>
      <c r="BA64" s="146">
        <f t="shared" si="7"/>
        <v>0</v>
      </c>
      <c r="BB64" s="146">
        <f t="shared" si="8"/>
        <v>0</v>
      </c>
      <c r="BC64" s="146">
        <f t="shared" si="9"/>
        <v>0</v>
      </c>
      <c r="BD64" s="146">
        <f t="shared" si="10"/>
        <v>0</v>
      </c>
      <c r="BE64" s="146">
        <f t="shared" si="11"/>
        <v>0</v>
      </c>
      <c r="CA64" s="177">
        <v>1</v>
      </c>
      <c r="CB64" s="177">
        <v>7</v>
      </c>
      <c r="CZ64" s="146">
        <v>0</v>
      </c>
    </row>
    <row r="65" spans="1:104" x14ac:dyDescent="0.2">
      <c r="A65" s="171">
        <v>45</v>
      </c>
      <c r="B65" s="172" t="s">
        <v>188</v>
      </c>
      <c r="C65" s="173" t="s">
        <v>189</v>
      </c>
      <c r="D65" s="174" t="s">
        <v>86</v>
      </c>
      <c r="E65" s="175">
        <v>5</v>
      </c>
      <c r="F65" s="175">
        <v>0</v>
      </c>
      <c r="G65" s="176">
        <f t="shared" si="6"/>
        <v>0</v>
      </c>
      <c r="O65" s="170">
        <v>2</v>
      </c>
      <c r="AA65" s="146">
        <v>1</v>
      </c>
      <c r="AB65" s="146">
        <v>7</v>
      </c>
      <c r="AC65" s="146">
        <v>7</v>
      </c>
      <c r="AZ65" s="146">
        <v>2</v>
      </c>
      <c r="BA65" s="146">
        <f t="shared" si="7"/>
        <v>0</v>
      </c>
      <c r="BB65" s="146">
        <f t="shared" si="8"/>
        <v>0</v>
      </c>
      <c r="BC65" s="146">
        <f t="shared" si="9"/>
        <v>0</v>
      </c>
      <c r="BD65" s="146">
        <f t="shared" si="10"/>
        <v>0</v>
      </c>
      <c r="BE65" s="146">
        <f t="shared" si="11"/>
        <v>0</v>
      </c>
      <c r="CA65" s="177">
        <v>1</v>
      </c>
      <c r="CB65" s="177">
        <v>7</v>
      </c>
      <c r="CZ65" s="146">
        <v>4.0000000000000003E-5</v>
      </c>
    </row>
    <row r="66" spans="1:104" x14ac:dyDescent="0.2">
      <c r="A66" s="171">
        <v>46</v>
      </c>
      <c r="B66" s="172" t="s">
        <v>190</v>
      </c>
      <c r="C66" s="173" t="s">
        <v>191</v>
      </c>
      <c r="D66" s="174" t="s">
        <v>86</v>
      </c>
      <c r="E66" s="175">
        <v>4</v>
      </c>
      <c r="F66" s="175">
        <v>0</v>
      </c>
      <c r="G66" s="176">
        <f t="shared" si="6"/>
        <v>0</v>
      </c>
      <c r="O66" s="170">
        <v>2</v>
      </c>
      <c r="AA66" s="146">
        <v>1</v>
      </c>
      <c r="AB66" s="146">
        <v>7</v>
      </c>
      <c r="AC66" s="146">
        <v>7</v>
      </c>
      <c r="AZ66" s="146">
        <v>2</v>
      </c>
      <c r="BA66" s="146">
        <f t="shared" si="7"/>
        <v>0</v>
      </c>
      <c r="BB66" s="146">
        <f t="shared" si="8"/>
        <v>0</v>
      </c>
      <c r="BC66" s="146">
        <f t="shared" si="9"/>
        <v>0</v>
      </c>
      <c r="BD66" s="146">
        <f t="shared" si="10"/>
        <v>0</v>
      </c>
      <c r="BE66" s="146">
        <f t="shared" si="11"/>
        <v>0</v>
      </c>
      <c r="CA66" s="177">
        <v>1</v>
      </c>
      <c r="CB66" s="177">
        <v>7</v>
      </c>
      <c r="CZ66" s="146">
        <v>2.0000000000000001E-4</v>
      </c>
    </row>
    <row r="67" spans="1:104" x14ac:dyDescent="0.2">
      <c r="A67" s="171">
        <v>47</v>
      </c>
      <c r="B67" s="172" t="s">
        <v>192</v>
      </c>
      <c r="C67" s="173" t="s">
        <v>300</v>
      </c>
      <c r="D67" s="174" t="s">
        <v>86</v>
      </c>
      <c r="E67" s="175">
        <v>1</v>
      </c>
      <c r="F67" s="175">
        <v>0</v>
      </c>
      <c r="G67" s="176">
        <f t="shared" si="6"/>
        <v>0</v>
      </c>
      <c r="O67" s="170">
        <v>2</v>
      </c>
      <c r="AA67" s="146">
        <v>12</v>
      </c>
      <c r="AB67" s="146">
        <v>0</v>
      </c>
      <c r="AC67" s="146">
        <v>62</v>
      </c>
      <c r="AZ67" s="146">
        <v>2</v>
      </c>
      <c r="BA67" s="146">
        <f t="shared" si="7"/>
        <v>0</v>
      </c>
      <c r="BB67" s="146">
        <f t="shared" si="8"/>
        <v>0</v>
      </c>
      <c r="BC67" s="146">
        <f t="shared" si="9"/>
        <v>0</v>
      </c>
      <c r="BD67" s="146">
        <f t="shared" si="10"/>
        <v>0</v>
      </c>
      <c r="BE67" s="146">
        <f t="shared" si="11"/>
        <v>0</v>
      </c>
      <c r="CA67" s="177">
        <v>12</v>
      </c>
      <c r="CB67" s="177">
        <v>0</v>
      </c>
      <c r="CZ67" s="146">
        <v>0</v>
      </c>
    </row>
    <row r="68" spans="1:104" ht="22.5" x14ac:dyDescent="0.2">
      <c r="A68" s="171">
        <v>48</v>
      </c>
      <c r="B68" s="172" t="s">
        <v>193</v>
      </c>
      <c r="C68" s="173" t="s">
        <v>194</v>
      </c>
      <c r="D68" s="174" t="s">
        <v>86</v>
      </c>
      <c r="E68" s="175">
        <v>1</v>
      </c>
      <c r="F68" s="175">
        <v>0</v>
      </c>
      <c r="G68" s="176">
        <f t="shared" si="6"/>
        <v>0</v>
      </c>
      <c r="O68" s="170">
        <v>2</v>
      </c>
      <c r="AA68" s="146">
        <v>12</v>
      </c>
      <c r="AB68" s="146">
        <v>0</v>
      </c>
      <c r="AC68" s="146">
        <v>63</v>
      </c>
      <c r="AZ68" s="146">
        <v>2</v>
      </c>
      <c r="BA68" s="146">
        <f t="shared" si="7"/>
        <v>0</v>
      </c>
      <c r="BB68" s="146">
        <f t="shared" si="8"/>
        <v>0</v>
      </c>
      <c r="BC68" s="146">
        <f t="shared" si="9"/>
        <v>0</v>
      </c>
      <c r="BD68" s="146">
        <f t="shared" si="10"/>
        <v>0</v>
      </c>
      <c r="BE68" s="146">
        <f t="shared" si="11"/>
        <v>0</v>
      </c>
      <c r="CA68" s="177">
        <v>12</v>
      </c>
      <c r="CB68" s="177">
        <v>0</v>
      </c>
      <c r="CZ68" s="146">
        <v>1.7510000000000001E-2</v>
      </c>
    </row>
    <row r="69" spans="1:104" x14ac:dyDescent="0.2">
      <c r="A69" s="171">
        <v>49</v>
      </c>
      <c r="B69" s="172" t="s">
        <v>193</v>
      </c>
      <c r="C69" s="173" t="s">
        <v>195</v>
      </c>
      <c r="D69" s="174" t="s">
        <v>86</v>
      </c>
      <c r="E69" s="175">
        <v>1</v>
      </c>
      <c r="F69" s="175">
        <v>0</v>
      </c>
      <c r="G69" s="176">
        <f t="shared" si="6"/>
        <v>0</v>
      </c>
      <c r="O69" s="170">
        <v>2</v>
      </c>
      <c r="AA69" s="146">
        <v>12</v>
      </c>
      <c r="AB69" s="146">
        <v>0</v>
      </c>
      <c r="AC69" s="146">
        <v>1</v>
      </c>
      <c r="AZ69" s="146">
        <v>2</v>
      </c>
      <c r="BA69" s="146">
        <f t="shared" si="7"/>
        <v>0</v>
      </c>
      <c r="BB69" s="146">
        <f t="shared" si="8"/>
        <v>0</v>
      </c>
      <c r="BC69" s="146">
        <f t="shared" si="9"/>
        <v>0</v>
      </c>
      <c r="BD69" s="146">
        <f t="shared" si="10"/>
        <v>0</v>
      </c>
      <c r="BE69" s="146">
        <f t="shared" si="11"/>
        <v>0</v>
      </c>
      <c r="CA69" s="177">
        <v>12</v>
      </c>
      <c r="CB69" s="177">
        <v>0</v>
      </c>
      <c r="CZ69" s="146">
        <v>0</v>
      </c>
    </row>
    <row r="70" spans="1:104" x14ac:dyDescent="0.2">
      <c r="A70" s="171">
        <v>50</v>
      </c>
      <c r="B70" s="172" t="s">
        <v>196</v>
      </c>
      <c r="C70" s="173" t="s">
        <v>197</v>
      </c>
      <c r="D70" s="174" t="s">
        <v>86</v>
      </c>
      <c r="E70" s="175">
        <v>1</v>
      </c>
      <c r="F70" s="175">
        <v>0</v>
      </c>
      <c r="G70" s="176">
        <f t="shared" si="6"/>
        <v>0</v>
      </c>
      <c r="O70" s="170">
        <v>2</v>
      </c>
      <c r="AA70" s="146">
        <v>12</v>
      </c>
      <c r="AB70" s="146">
        <v>0</v>
      </c>
      <c r="AC70" s="146">
        <v>64</v>
      </c>
      <c r="AZ70" s="146">
        <v>2</v>
      </c>
      <c r="BA70" s="146">
        <f t="shared" si="7"/>
        <v>0</v>
      </c>
      <c r="BB70" s="146">
        <f t="shared" si="8"/>
        <v>0</v>
      </c>
      <c r="BC70" s="146">
        <f t="shared" si="9"/>
        <v>0</v>
      </c>
      <c r="BD70" s="146">
        <f t="shared" si="10"/>
        <v>0</v>
      </c>
      <c r="BE70" s="146">
        <f t="shared" si="11"/>
        <v>0</v>
      </c>
      <c r="CA70" s="177">
        <v>12</v>
      </c>
      <c r="CB70" s="177">
        <v>0</v>
      </c>
      <c r="CZ70" s="146">
        <v>8.4999999999999995E-4</v>
      </c>
    </row>
    <row r="71" spans="1:104" x14ac:dyDescent="0.2">
      <c r="A71" s="171">
        <v>51</v>
      </c>
      <c r="B71" s="172" t="s">
        <v>198</v>
      </c>
      <c r="C71" s="173" t="s">
        <v>199</v>
      </c>
      <c r="D71" s="174" t="s">
        <v>86</v>
      </c>
      <c r="E71" s="175">
        <v>1</v>
      </c>
      <c r="F71" s="175">
        <v>0</v>
      </c>
      <c r="G71" s="176">
        <f t="shared" si="6"/>
        <v>0</v>
      </c>
      <c r="O71" s="170">
        <v>2</v>
      </c>
      <c r="AA71" s="146">
        <v>12</v>
      </c>
      <c r="AB71" s="146">
        <v>0</v>
      </c>
      <c r="AC71" s="146">
        <v>65</v>
      </c>
      <c r="AZ71" s="146">
        <v>2</v>
      </c>
      <c r="BA71" s="146">
        <f t="shared" si="7"/>
        <v>0</v>
      </c>
      <c r="BB71" s="146">
        <f t="shared" si="8"/>
        <v>0</v>
      </c>
      <c r="BC71" s="146">
        <f t="shared" si="9"/>
        <v>0</v>
      </c>
      <c r="BD71" s="146">
        <f t="shared" si="10"/>
        <v>0</v>
      </c>
      <c r="BE71" s="146">
        <f t="shared" si="11"/>
        <v>0</v>
      </c>
      <c r="CA71" s="177">
        <v>12</v>
      </c>
      <c r="CB71" s="177">
        <v>0</v>
      </c>
      <c r="CZ71" s="146">
        <v>0</v>
      </c>
    </row>
    <row r="72" spans="1:104" x14ac:dyDescent="0.2">
      <c r="A72" s="171">
        <v>52</v>
      </c>
      <c r="B72" s="172" t="s">
        <v>200</v>
      </c>
      <c r="C72" s="173" t="s">
        <v>201</v>
      </c>
      <c r="D72" s="174" t="s">
        <v>86</v>
      </c>
      <c r="E72" s="175">
        <v>1</v>
      </c>
      <c r="F72" s="175">
        <v>0</v>
      </c>
      <c r="G72" s="176">
        <f t="shared" si="6"/>
        <v>0</v>
      </c>
      <c r="O72" s="170">
        <v>2</v>
      </c>
      <c r="AA72" s="146">
        <v>12</v>
      </c>
      <c r="AB72" s="146">
        <v>0</v>
      </c>
      <c r="AC72" s="146">
        <v>66</v>
      </c>
      <c r="AZ72" s="146">
        <v>2</v>
      </c>
      <c r="BA72" s="146">
        <f t="shared" si="7"/>
        <v>0</v>
      </c>
      <c r="BB72" s="146">
        <f t="shared" si="8"/>
        <v>0</v>
      </c>
      <c r="BC72" s="146">
        <f t="shared" si="9"/>
        <v>0</v>
      </c>
      <c r="BD72" s="146">
        <f t="shared" si="10"/>
        <v>0</v>
      </c>
      <c r="BE72" s="146">
        <f t="shared" si="11"/>
        <v>0</v>
      </c>
      <c r="CA72" s="177">
        <v>12</v>
      </c>
      <c r="CB72" s="177">
        <v>0</v>
      </c>
      <c r="CZ72" s="146">
        <v>0</v>
      </c>
    </row>
    <row r="73" spans="1:104" x14ac:dyDescent="0.2">
      <c r="A73" s="171">
        <v>53</v>
      </c>
      <c r="B73" s="172" t="s">
        <v>202</v>
      </c>
      <c r="C73" s="173" t="s">
        <v>203</v>
      </c>
      <c r="D73" s="174" t="s">
        <v>86</v>
      </c>
      <c r="E73" s="175">
        <v>1</v>
      </c>
      <c r="F73" s="175">
        <v>0</v>
      </c>
      <c r="G73" s="176">
        <f t="shared" si="6"/>
        <v>0</v>
      </c>
      <c r="O73" s="170">
        <v>2</v>
      </c>
      <c r="AA73" s="146">
        <v>12</v>
      </c>
      <c r="AB73" s="146">
        <v>0</v>
      </c>
      <c r="AC73" s="146">
        <v>67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12</v>
      </c>
      <c r="CB73" s="177">
        <v>0</v>
      </c>
      <c r="CZ73" s="146">
        <v>0</v>
      </c>
    </row>
    <row r="74" spans="1:104" x14ac:dyDescent="0.2">
      <c r="A74" s="171">
        <v>54</v>
      </c>
      <c r="B74" s="172" t="s">
        <v>204</v>
      </c>
      <c r="C74" s="173" t="s">
        <v>205</v>
      </c>
      <c r="D74" s="174" t="s">
        <v>86</v>
      </c>
      <c r="E74" s="175">
        <v>1</v>
      </c>
      <c r="F74" s="175">
        <v>0</v>
      </c>
      <c r="G74" s="176">
        <f t="shared" si="6"/>
        <v>0</v>
      </c>
      <c r="O74" s="170">
        <v>2</v>
      </c>
      <c r="AA74" s="146">
        <v>12</v>
      </c>
      <c r="AB74" s="146">
        <v>0</v>
      </c>
      <c r="AC74" s="146">
        <v>68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12</v>
      </c>
      <c r="CB74" s="177">
        <v>0</v>
      </c>
      <c r="CZ74" s="146">
        <v>0</v>
      </c>
    </row>
    <row r="75" spans="1:104" x14ac:dyDescent="0.2">
      <c r="A75" s="171">
        <v>55</v>
      </c>
      <c r="B75" s="172" t="s">
        <v>206</v>
      </c>
      <c r="C75" s="173" t="s">
        <v>183</v>
      </c>
      <c r="D75" s="174" t="s">
        <v>86</v>
      </c>
      <c r="E75" s="175">
        <v>4</v>
      </c>
      <c r="F75" s="175">
        <v>0</v>
      </c>
      <c r="G75" s="176">
        <f t="shared" si="6"/>
        <v>0</v>
      </c>
      <c r="O75" s="170">
        <v>2</v>
      </c>
      <c r="AA75" s="146">
        <v>12</v>
      </c>
      <c r="AB75" s="146">
        <v>0</v>
      </c>
      <c r="AC75" s="146">
        <v>81</v>
      </c>
      <c r="AZ75" s="146">
        <v>2</v>
      </c>
      <c r="BA75" s="146">
        <f t="shared" si="7"/>
        <v>0</v>
      </c>
      <c r="BB75" s="146">
        <f t="shared" si="8"/>
        <v>0</v>
      </c>
      <c r="BC75" s="146">
        <f t="shared" si="9"/>
        <v>0</v>
      </c>
      <c r="BD75" s="146">
        <f t="shared" si="10"/>
        <v>0</v>
      </c>
      <c r="BE75" s="146">
        <f t="shared" si="11"/>
        <v>0</v>
      </c>
      <c r="CA75" s="177">
        <v>12</v>
      </c>
      <c r="CB75" s="177">
        <v>0</v>
      </c>
      <c r="CZ75" s="146">
        <v>0</v>
      </c>
    </row>
    <row r="76" spans="1:104" x14ac:dyDescent="0.2">
      <c r="A76" s="171">
        <v>56</v>
      </c>
      <c r="B76" s="172" t="s">
        <v>207</v>
      </c>
      <c r="C76" s="173" t="s">
        <v>301</v>
      </c>
      <c r="D76" s="174" t="s">
        <v>86</v>
      </c>
      <c r="E76" s="175">
        <v>4</v>
      </c>
      <c r="F76" s="175">
        <v>0</v>
      </c>
      <c r="G76" s="176">
        <f t="shared" si="6"/>
        <v>0</v>
      </c>
      <c r="O76" s="170">
        <v>2</v>
      </c>
      <c r="AA76" s="146">
        <v>12</v>
      </c>
      <c r="AB76" s="146">
        <v>0</v>
      </c>
      <c r="AC76" s="146">
        <v>83</v>
      </c>
      <c r="AZ76" s="146">
        <v>2</v>
      </c>
      <c r="BA76" s="146">
        <f t="shared" si="7"/>
        <v>0</v>
      </c>
      <c r="BB76" s="146">
        <f t="shared" si="8"/>
        <v>0</v>
      </c>
      <c r="BC76" s="146">
        <f t="shared" si="9"/>
        <v>0</v>
      </c>
      <c r="BD76" s="146">
        <f t="shared" si="10"/>
        <v>0</v>
      </c>
      <c r="BE76" s="146">
        <f t="shared" si="11"/>
        <v>0</v>
      </c>
      <c r="CA76" s="177">
        <v>12</v>
      </c>
      <c r="CB76" s="177">
        <v>0</v>
      </c>
      <c r="CZ76" s="146">
        <v>0</v>
      </c>
    </row>
    <row r="77" spans="1:104" x14ac:dyDescent="0.2">
      <c r="A77" s="171">
        <v>57</v>
      </c>
      <c r="B77" s="172" t="s">
        <v>208</v>
      </c>
      <c r="C77" s="173" t="s">
        <v>209</v>
      </c>
      <c r="D77" s="174" t="s">
        <v>210</v>
      </c>
      <c r="E77" s="175">
        <v>3</v>
      </c>
      <c r="F77" s="175">
        <v>0</v>
      </c>
      <c r="G77" s="176">
        <f t="shared" si="6"/>
        <v>0</v>
      </c>
      <c r="O77" s="170">
        <v>2</v>
      </c>
      <c r="AA77" s="146">
        <v>12</v>
      </c>
      <c r="AB77" s="146">
        <v>0</v>
      </c>
      <c r="AC77" s="146">
        <v>84</v>
      </c>
      <c r="AZ77" s="146">
        <v>2</v>
      </c>
      <c r="BA77" s="146">
        <f t="shared" si="7"/>
        <v>0</v>
      </c>
      <c r="BB77" s="146">
        <f t="shared" si="8"/>
        <v>0</v>
      </c>
      <c r="BC77" s="146">
        <f t="shared" si="9"/>
        <v>0</v>
      </c>
      <c r="BD77" s="146">
        <f t="shared" si="10"/>
        <v>0</v>
      </c>
      <c r="BE77" s="146">
        <f t="shared" si="11"/>
        <v>0</v>
      </c>
      <c r="CA77" s="177">
        <v>12</v>
      </c>
      <c r="CB77" s="177">
        <v>0</v>
      </c>
      <c r="CZ77" s="146">
        <v>0</v>
      </c>
    </row>
    <row r="78" spans="1:104" x14ac:dyDescent="0.2">
      <c r="A78" s="171">
        <v>58</v>
      </c>
      <c r="B78" s="172" t="s">
        <v>211</v>
      </c>
      <c r="C78" s="173" t="s">
        <v>212</v>
      </c>
      <c r="D78" s="174" t="s">
        <v>86</v>
      </c>
      <c r="E78" s="175">
        <v>5</v>
      </c>
      <c r="F78" s="175">
        <v>0</v>
      </c>
      <c r="G78" s="176">
        <f t="shared" si="6"/>
        <v>0</v>
      </c>
      <c r="O78" s="170">
        <v>2</v>
      </c>
      <c r="AA78" s="146">
        <v>12</v>
      </c>
      <c r="AB78" s="146">
        <v>0</v>
      </c>
      <c r="AC78" s="146">
        <v>85</v>
      </c>
      <c r="AZ78" s="146">
        <v>2</v>
      </c>
      <c r="BA78" s="146">
        <f t="shared" si="7"/>
        <v>0</v>
      </c>
      <c r="BB78" s="146">
        <f t="shared" si="8"/>
        <v>0</v>
      </c>
      <c r="BC78" s="146">
        <f t="shared" si="9"/>
        <v>0</v>
      </c>
      <c r="BD78" s="146">
        <f t="shared" si="10"/>
        <v>0</v>
      </c>
      <c r="BE78" s="146">
        <f t="shared" si="11"/>
        <v>0</v>
      </c>
      <c r="CA78" s="177">
        <v>12</v>
      </c>
      <c r="CB78" s="177">
        <v>0</v>
      </c>
      <c r="CZ78" s="146">
        <v>0</v>
      </c>
    </row>
    <row r="79" spans="1:104" x14ac:dyDescent="0.2">
      <c r="A79" s="171">
        <v>59</v>
      </c>
      <c r="B79" s="172" t="s">
        <v>213</v>
      </c>
      <c r="C79" s="173" t="s">
        <v>214</v>
      </c>
      <c r="D79" s="174" t="s">
        <v>86</v>
      </c>
      <c r="E79" s="175">
        <v>5</v>
      </c>
      <c r="F79" s="175">
        <v>0</v>
      </c>
      <c r="G79" s="176">
        <f t="shared" si="6"/>
        <v>0</v>
      </c>
      <c r="O79" s="170">
        <v>2</v>
      </c>
      <c r="AA79" s="146">
        <v>12</v>
      </c>
      <c r="AB79" s="146">
        <v>0</v>
      </c>
      <c r="AC79" s="146">
        <v>86</v>
      </c>
      <c r="AZ79" s="146">
        <v>2</v>
      </c>
      <c r="BA79" s="146">
        <f t="shared" si="7"/>
        <v>0</v>
      </c>
      <c r="BB79" s="146">
        <f t="shared" si="8"/>
        <v>0</v>
      </c>
      <c r="BC79" s="146">
        <f t="shared" si="9"/>
        <v>0</v>
      </c>
      <c r="BD79" s="146">
        <f t="shared" si="10"/>
        <v>0</v>
      </c>
      <c r="BE79" s="146">
        <f t="shared" si="11"/>
        <v>0</v>
      </c>
      <c r="CA79" s="177">
        <v>12</v>
      </c>
      <c r="CB79" s="177">
        <v>0</v>
      </c>
      <c r="CZ79" s="146">
        <v>0</v>
      </c>
    </row>
    <row r="80" spans="1:104" x14ac:dyDescent="0.2">
      <c r="A80" s="171">
        <v>60</v>
      </c>
      <c r="B80" s="172" t="s">
        <v>215</v>
      </c>
      <c r="C80" s="173" t="s">
        <v>216</v>
      </c>
      <c r="D80" s="174" t="s">
        <v>86</v>
      </c>
      <c r="E80" s="175">
        <v>5</v>
      </c>
      <c r="F80" s="175">
        <v>0</v>
      </c>
      <c r="G80" s="176">
        <f t="shared" si="6"/>
        <v>0</v>
      </c>
      <c r="O80" s="170">
        <v>2</v>
      </c>
      <c r="AA80" s="146">
        <v>12</v>
      </c>
      <c r="AB80" s="146">
        <v>0</v>
      </c>
      <c r="AC80" s="146">
        <v>88</v>
      </c>
      <c r="AZ80" s="146">
        <v>2</v>
      </c>
      <c r="BA80" s="146">
        <f t="shared" si="7"/>
        <v>0</v>
      </c>
      <c r="BB80" s="146">
        <f t="shared" si="8"/>
        <v>0</v>
      </c>
      <c r="BC80" s="146">
        <f t="shared" si="9"/>
        <v>0</v>
      </c>
      <c r="BD80" s="146">
        <f t="shared" si="10"/>
        <v>0</v>
      </c>
      <c r="BE80" s="146">
        <f t="shared" si="11"/>
        <v>0</v>
      </c>
      <c r="CA80" s="177">
        <v>12</v>
      </c>
      <c r="CB80" s="177">
        <v>0</v>
      </c>
      <c r="CZ80" s="146">
        <v>0</v>
      </c>
    </row>
    <row r="81" spans="1:104" x14ac:dyDescent="0.2">
      <c r="A81" s="171">
        <v>61</v>
      </c>
      <c r="B81" s="172" t="s">
        <v>217</v>
      </c>
      <c r="C81" s="173" t="s">
        <v>218</v>
      </c>
      <c r="D81" s="174" t="s">
        <v>86</v>
      </c>
      <c r="E81" s="175">
        <v>5</v>
      </c>
      <c r="F81" s="175">
        <v>0</v>
      </c>
      <c r="G81" s="176">
        <f t="shared" si="6"/>
        <v>0</v>
      </c>
      <c r="O81" s="170">
        <v>2</v>
      </c>
      <c r="AA81" s="146">
        <v>12</v>
      </c>
      <c r="AB81" s="146">
        <v>0</v>
      </c>
      <c r="AC81" s="146">
        <v>89</v>
      </c>
      <c r="AZ81" s="146">
        <v>2</v>
      </c>
      <c r="BA81" s="146">
        <f t="shared" si="7"/>
        <v>0</v>
      </c>
      <c r="BB81" s="146">
        <f t="shared" si="8"/>
        <v>0</v>
      </c>
      <c r="BC81" s="146">
        <f t="shared" si="9"/>
        <v>0</v>
      </c>
      <c r="BD81" s="146">
        <f t="shared" si="10"/>
        <v>0</v>
      </c>
      <c r="BE81" s="146">
        <f t="shared" si="11"/>
        <v>0</v>
      </c>
      <c r="CA81" s="177">
        <v>12</v>
      </c>
      <c r="CB81" s="177">
        <v>0</v>
      </c>
      <c r="CZ81" s="146">
        <v>0</v>
      </c>
    </row>
    <row r="82" spans="1:104" x14ac:dyDescent="0.2">
      <c r="A82" s="171">
        <v>62</v>
      </c>
      <c r="B82" s="172" t="s">
        <v>219</v>
      </c>
      <c r="C82" s="173" t="s">
        <v>303</v>
      </c>
      <c r="D82" s="174" t="s">
        <v>86</v>
      </c>
      <c r="E82" s="175">
        <v>1</v>
      </c>
      <c r="F82" s="175">
        <v>0</v>
      </c>
      <c r="G82" s="176">
        <f t="shared" si="6"/>
        <v>0</v>
      </c>
      <c r="O82" s="170">
        <v>2</v>
      </c>
      <c r="AA82" s="146">
        <v>12</v>
      </c>
      <c r="AB82" s="146">
        <v>0</v>
      </c>
      <c r="AC82" s="146">
        <v>90</v>
      </c>
      <c r="AZ82" s="146">
        <v>2</v>
      </c>
      <c r="BA82" s="146">
        <f t="shared" si="7"/>
        <v>0</v>
      </c>
      <c r="BB82" s="146">
        <f t="shared" si="8"/>
        <v>0</v>
      </c>
      <c r="BC82" s="146">
        <f t="shared" si="9"/>
        <v>0</v>
      </c>
      <c r="BD82" s="146">
        <f t="shared" si="10"/>
        <v>0</v>
      </c>
      <c r="BE82" s="146">
        <f t="shared" si="11"/>
        <v>0</v>
      </c>
      <c r="CA82" s="177">
        <v>12</v>
      </c>
      <c r="CB82" s="177">
        <v>0</v>
      </c>
      <c r="CZ82" s="146">
        <v>0</v>
      </c>
    </row>
    <row r="83" spans="1:104" x14ac:dyDescent="0.2">
      <c r="A83" s="171"/>
      <c r="B83" s="172"/>
      <c r="C83" s="173"/>
      <c r="D83" s="174"/>
      <c r="E83" s="175"/>
      <c r="F83" s="175">
        <v>0</v>
      </c>
      <c r="G83" s="176">
        <f t="shared" si="6"/>
        <v>0</v>
      </c>
      <c r="O83" s="170">
        <v>2</v>
      </c>
      <c r="AA83" s="146">
        <v>12</v>
      </c>
      <c r="AB83" s="146">
        <v>0</v>
      </c>
      <c r="AC83" s="146">
        <v>91</v>
      </c>
      <c r="AZ83" s="146">
        <v>2</v>
      </c>
      <c r="BA83" s="146">
        <f t="shared" si="7"/>
        <v>0</v>
      </c>
      <c r="BB83" s="146">
        <f t="shared" si="8"/>
        <v>0</v>
      </c>
      <c r="BC83" s="146">
        <f t="shared" si="9"/>
        <v>0</v>
      </c>
      <c r="BD83" s="146">
        <f t="shared" si="10"/>
        <v>0</v>
      </c>
      <c r="BE83" s="146">
        <f t="shared" si="11"/>
        <v>0</v>
      </c>
      <c r="CA83" s="177">
        <v>12</v>
      </c>
      <c r="CB83" s="177">
        <v>0</v>
      </c>
      <c r="CZ83" s="146">
        <v>0</v>
      </c>
    </row>
    <row r="84" spans="1:104" x14ac:dyDescent="0.2">
      <c r="A84" s="171">
        <v>64</v>
      </c>
      <c r="B84" s="172" t="s">
        <v>220</v>
      </c>
      <c r="C84" s="173" t="s">
        <v>221</v>
      </c>
      <c r="D84" s="174" t="s">
        <v>86</v>
      </c>
      <c r="E84" s="175">
        <v>1</v>
      </c>
      <c r="F84" s="175">
        <v>0</v>
      </c>
      <c r="G84" s="176">
        <f t="shared" si="6"/>
        <v>0</v>
      </c>
      <c r="O84" s="170">
        <v>2</v>
      </c>
      <c r="AA84" s="146">
        <v>12</v>
      </c>
      <c r="AB84" s="146">
        <v>0</v>
      </c>
      <c r="AC84" s="146">
        <v>93</v>
      </c>
      <c r="AZ84" s="146">
        <v>2</v>
      </c>
      <c r="BA84" s="146">
        <f t="shared" si="7"/>
        <v>0</v>
      </c>
      <c r="BB84" s="146">
        <f t="shared" si="8"/>
        <v>0</v>
      </c>
      <c r="BC84" s="146">
        <f t="shared" si="9"/>
        <v>0</v>
      </c>
      <c r="BD84" s="146">
        <f t="shared" si="10"/>
        <v>0</v>
      </c>
      <c r="BE84" s="146">
        <f t="shared" si="11"/>
        <v>0</v>
      </c>
      <c r="CA84" s="177">
        <v>12</v>
      </c>
      <c r="CB84" s="177">
        <v>0</v>
      </c>
      <c r="CZ84" s="146">
        <v>0</v>
      </c>
    </row>
    <row r="85" spans="1:104" ht="22.5" x14ac:dyDescent="0.2">
      <c r="A85" s="171">
        <v>65</v>
      </c>
      <c r="B85" s="172" t="s">
        <v>222</v>
      </c>
      <c r="C85" s="173" t="s">
        <v>223</v>
      </c>
      <c r="D85" s="174" t="s">
        <v>86</v>
      </c>
      <c r="E85" s="175">
        <v>4</v>
      </c>
      <c r="F85" s="175">
        <v>0</v>
      </c>
      <c r="G85" s="176">
        <f t="shared" si="6"/>
        <v>0</v>
      </c>
      <c r="O85" s="170">
        <v>2</v>
      </c>
      <c r="AA85" s="146">
        <v>12</v>
      </c>
      <c r="AB85" s="146">
        <v>0</v>
      </c>
      <c r="AC85" s="146">
        <v>94</v>
      </c>
      <c r="AZ85" s="146">
        <v>2</v>
      </c>
      <c r="BA85" s="146">
        <f t="shared" si="7"/>
        <v>0</v>
      </c>
      <c r="BB85" s="146">
        <f t="shared" si="8"/>
        <v>0</v>
      </c>
      <c r="BC85" s="146">
        <f t="shared" si="9"/>
        <v>0</v>
      </c>
      <c r="BD85" s="146">
        <f t="shared" si="10"/>
        <v>0</v>
      </c>
      <c r="BE85" s="146">
        <f t="shared" si="11"/>
        <v>0</v>
      </c>
      <c r="CA85" s="177">
        <v>12</v>
      </c>
      <c r="CB85" s="177">
        <v>0</v>
      </c>
      <c r="CZ85" s="146">
        <v>0</v>
      </c>
    </row>
    <row r="86" spans="1:104" ht="22.5" x14ac:dyDescent="0.2">
      <c r="A86" s="171">
        <v>66</v>
      </c>
      <c r="B86" s="172" t="s">
        <v>224</v>
      </c>
      <c r="C86" s="173" t="s">
        <v>225</v>
      </c>
      <c r="D86" s="174" t="s">
        <v>86</v>
      </c>
      <c r="E86" s="175">
        <v>2</v>
      </c>
      <c r="F86" s="175">
        <v>0</v>
      </c>
      <c r="G86" s="176">
        <f t="shared" si="6"/>
        <v>0</v>
      </c>
      <c r="O86" s="170">
        <v>2</v>
      </c>
      <c r="AA86" s="146">
        <v>12</v>
      </c>
      <c r="AB86" s="146">
        <v>0</v>
      </c>
      <c r="AC86" s="146">
        <v>95</v>
      </c>
      <c r="AZ86" s="146">
        <v>2</v>
      </c>
      <c r="BA86" s="146">
        <f t="shared" si="7"/>
        <v>0</v>
      </c>
      <c r="BB86" s="146">
        <f t="shared" si="8"/>
        <v>0</v>
      </c>
      <c r="BC86" s="146">
        <f t="shared" si="9"/>
        <v>0</v>
      </c>
      <c r="BD86" s="146">
        <f t="shared" si="10"/>
        <v>0</v>
      </c>
      <c r="BE86" s="146">
        <f t="shared" si="11"/>
        <v>0</v>
      </c>
      <c r="CA86" s="177">
        <v>12</v>
      </c>
      <c r="CB86" s="177">
        <v>0</v>
      </c>
      <c r="CZ86" s="146">
        <v>0</v>
      </c>
    </row>
    <row r="87" spans="1:104" x14ac:dyDescent="0.2">
      <c r="A87" s="171">
        <v>67</v>
      </c>
      <c r="B87" s="172" t="s">
        <v>226</v>
      </c>
      <c r="C87" s="173" t="s">
        <v>227</v>
      </c>
      <c r="D87" s="174" t="s">
        <v>86</v>
      </c>
      <c r="E87" s="175">
        <v>1</v>
      </c>
      <c r="F87" s="175">
        <v>0</v>
      </c>
      <c r="G87" s="176">
        <f t="shared" si="6"/>
        <v>0</v>
      </c>
      <c r="O87" s="170">
        <v>2</v>
      </c>
      <c r="AA87" s="146">
        <v>12</v>
      </c>
      <c r="AB87" s="146">
        <v>0</v>
      </c>
      <c r="AC87" s="146">
        <v>96</v>
      </c>
      <c r="AZ87" s="146">
        <v>2</v>
      </c>
      <c r="BA87" s="146">
        <f t="shared" si="7"/>
        <v>0</v>
      </c>
      <c r="BB87" s="146">
        <f t="shared" si="8"/>
        <v>0</v>
      </c>
      <c r="BC87" s="146">
        <f t="shared" si="9"/>
        <v>0</v>
      </c>
      <c r="BD87" s="146">
        <f t="shared" si="10"/>
        <v>0</v>
      </c>
      <c r="BE87" s="146">
        <f t="shared" si="11"/>
        <v>0</v>
      </c>
      <c r="CA87" s="177">
        <v>12</v>
      </c>
      <c r="CB87" s="177">
        <v>0</v>
      </c>
      <c r="CZ87" s="146">
        <v>0</v>
      </c>
    </row>
    <row r="88" spans="1:104" x14ac:dyDescent="0.2">
      <c r="A88" s="171">
        <v>68</v>
      </c>
      <c r="B88" s="172" t="s">
        <v>228</v>
      </c>
      <c r="C88" s="173" t="s">
        <v>229</v>
      </c>
      <c r="D88" s="174" t="s">
        <v>86</v>
      </c>
      <c r="E88" s="175">
        <v>2</v>
      </c>
      <c r="F88" s="175">
        <v>0</v>
      </c>
      <c r="G88" s="176">
        <f t="shared" si="6"/>
        <v>0</v>
      </c>
      <c r="O88" s="170">
        <v>2</v>
      </c>
      <c r="AA88" s="146">
        <v>12</v>
      </c>
      <c r="AB88" s="146">
        <v>0</v>
      </c>
      <c r="AC88" s="146">
        <v>97</v>
      </c>
      <c r="AZ88" s="146">
        <v>2</v>
      </c>
      <c r="BA88" s="146">
        <f t="shared" si="7"/>
        <v>0</v>
      </c>
      <c r="BB88" s="146">
        <f t="shared" si="8"/>
        <v>0</v>
      </c>
      <c r="BC88" s="146">
        <f t="shared" si="9"/>
        <v>0</v>
      </c>
      <c r="BD88" s="146">
        <f t="shared" si="10"/>
        <v>0</v>
      </c>
      <c r="BE88" s="146">
        <f t="shared" si="11"/>
        <v>0</v>
      </c>
      <c r="CA88" s="177">
        <v>12</v>
      </c>
      <c r="CB88" s="177">
        <v>0</v>
      </c>
      <c r="CZ88" s="146">
        <v>0</v>
      </c>
    </row>
    <row r="89" spans="1:104" x14ac:dyDescent="0.2">
      <c r="A89" s="171">
        <v>69</v>
      </c>
      <c r="B89" s="172" t="s">
        <v>230</v>
      </c>
      <c r="C89" s="173" t="s">
        <v>231</v>
      </c>
      <c r="D89" s="174" t="s">
        <v>86</v>
      </c>
      <c r="E89" s="175">
        <v>6</v>
      </c>
      <c r="F89" s="175">
        <v>0</v>
      </c>
      <c r="G89" s="176">
        <f t="shared" si="6"/>
        <v>0</v>
      </c>
      <c r="O89" s="170">
        <v>2</v>
      </c>
      <c r="AA89" s="146">
        <v>12</v>
      </c>
      <c r="AB89" s="146">
        <v>0</v>
      </c>
      <c r="AC89" s="146">
        <v>98</v>
      </c>
      <c r="AZ89" s="146">
        <v>2</v>
      </c>
      <c r="BA89" s="146">
        <f t="shared" si="7"/>
        <v>0</v>
      </c>
      <c r="BB89" s="146">
        <f t="shared" si="8"/>
        <v>0</v>
      </c>
      <c r="BC89" s="146">
        <f t="shared" si="9"/>
        <v>0</v>
      </c>
      <c r="BD89" s="146">
        <f t="shared" si="10"/>
        <v>0</v>
      </c>
      <c r="BE89" s="146">
        <f t="shared" si="11"/>
        <v>0</v>
      </c>
      <c r="CA89" s="177">
        <v>12</v>
      </c>
      <c r="CB89" s="177">
        <v>0</v>
      </c>
      <c r="CZ89" s="146">
        <v>0</v>
      </c>
    </row>
    <row r="90" spans="1:104" x14ac:dyDescent="0.2">
      <c r="A90" s="171">
        <v>70</v>
      </c>
      <c r="B90" s="172" t="s">
        <v>232</v>
      </c>
      <c r="C90" s="173" t="s">
        <v>302</v>
      </c>
      <c r="D90" s="174" t="s">
        <v>86</v>
      </c>
      <c r="E90" s="175">
        <v>5</v>
      </c>
      <c r="F90" s="175">
        <v>0</v>
      </c>
      <c r="G90" s="176">
        <f t="shared" si="6"/>
        <v>0</v>
      </c>
      <c r="O90" s="170">
        <v>2</v>
      </c>
      <c r="AA90" s="146">
        <v>12</v>
      </c>
      <c r="AB90" s="146">
        <v>0</v>
      </c>
      <c r="AC90" s="146">
        <v>99</v>
      </c>
      <c r="AZ90" s="146">
        <v>2</v>
      </c>
      <c r="BA90" s="146">
        <f t="shared" si="7"/>
        <v>0</v>
      </c>
      <c r="BB90" s="146">
        <f t="shared" si="8"/>
        <v>0</v>
      </c>
      <c r="BC90" s="146">
        <f t="shared" si="9"/>
        <v>0</v>
      </c>
      <c r="BD90" s="146">
        <f t="shared" si="10"/>
        <v>0</v>
      </c>
      <c r="BE90" s="146">
        <f t="shared" si="11"/>
        <v>0</v>
      </c>
      <c r="CA90" s="177">
        <v>12</v>
      </c>
      <c r="CB90" s="177">
        <v>0</v>
      </c>
      <c r="CZ90" s="146">
        <v>0</v>
      </c>
    </row>
    <row r="91" spans="1:104" ht="22.5" x14ac:dyDescent="0.2">
      <c r="A91" s="171">
        <v>71</v>
      </c>
      <c r="B91" s="172" t="s">
        <v>233</v>
      </c>
      <c r="C91" s="173" t="s">
        <v>234</v>
      </c>
      <c r="D91" s="174" t="s">
        <v>86</v>
      </c>
      <c r="E91" s="175">
        <v>3</v>
      </c>
      <c r="F91" s="175">
        <v>0</v>
      </c>
      <c r="G91" s="176">
        <f t="shared" si="6"/>
        <v>0</v>
      </c>
      <c r="O91" s="170">
        <v>2</v>
      </c>
      <c r="AA91" s="146">
        <v>12</v>
      </c>
      <c r="AB91" s="146">
        <v>0</v>
      </c>
      <c r="AC91" s="146">
        <v>100</v>
      </c>
      <c r="AZ91" s="146">
        <v>2</v>
      </c>
      <c r="BA91" s="146">
        <f t="shared" si="7"/>
        <v>0</v>
      </c>
      <c r="BB91" s="146">
        <f t="shared" si="8"/>
        <v>0</v>
      </c>
      <c r="BC91" s="146">
        <f t="shared" si="9"/>
        <v>0</v>
      </c>
      <c r="BD91" s="146">
        <f t="shared" si="10"/>
        <v>0</v>
      </c>
      <c r="BE91" s="146">
        <f t="shared" si="11"/>
        <v>0</v>
      </c>
      <c r="CA91" s="177">
        <v>12</v>
      </c>
      <c r="CB91" s="177">
        <v>0</v>
      </c>
      <c r="CZ91" s="146">
        <v>0</v>
      </c>
    </row>
    <row r="92" spans="1:104" ht="22.5" x14ac:dyDescent="0.2">
      <c r="A92" s="171">
        <v>72</v>
      </c>
      <c r="B92" s="172" t="s">
        <v>235</v>
      </c>
      <c r="C92" s="173" t="s">
        <v>236</v>
      </c>
      <c r="D92" s="174" t="s">
        <v>86</v>
      </c>
      <c r="E92" s="175">
        <v>1</v>
      </c>
      <c r="F92" s="175">
        <v>0</v>
      </c>
      <c r="G92" s="176">
        <f t="shared" si="6"/>
        <v>0</v>
      </c>
      <c r="O92" s="170">
        <v>2</v>
      </c>
      <c r="AA92" s="146">
        <v>12</v>
      </c>
      <c r="AB92" s="146">
        <v>0</v>
      </c>
      <c r="AC92" s="146">
        <v>101</v>
      </c>
      <c r="AZ92" s="146">
        <v>2</v>
      </c>
      <c r="BA92" s="146">
        <f t="shared" si="7"/>
        <v>0</v>
      </c>
      <c r="BB92" s="146">
        <f t="shared" si="8"/>
        <v>0</v>
      </c>
      <c r="BC92" s="146">
        <f t="shared" si="9"/>
        <v>0</v>
      </c>
      <c r="BD92" s="146">
        <f t="shared" si="10"/>
        <v>0</v>
      </c>
      <c r="BE92" s="146">
        <f t="shared" si="11"/>
        <v>0</v>
      </c>
      <c r="CA92" s="177">
        <v>12</v>
      </c>
      <c r="CB92" s="177">
        <v>0</v>
      </c>
      <c r="CZ92" s="146">
        <v>0</v>
      </c>
    </row>
    <row r="93" spans="1:104" x14ac:dyDescent="0.2">
      <c r="A93" s="171">
        <v>73</v>
      </c>
      <c r="B93" s="172" t="s">
        <v>237</v>
      </c>
      <c r="C93" s="173" t="s">
        <v>238</v>
      </c>
      <c r="D93" s="174" t="s">
        <v>61</v>
      </c>
      <c r="E93" s="175"/>
      <c r="F93" s="175">
        <v>0</v>
      </c>
      <c r="G93" s="176">
        <f t="shared" si="6"/>
        <v>0</v>
      </c>
      <c r="O93" s="170">
        <v>2</v>
      </c>
      <c r="AA93" s="146">
        <v>7</v>
      </c>
      <c r="AB93" s="146">
        <v>1002</v>
      </c>
      <c r="AC93" s="146">
        <v>5</v>
      </c>
      <c r="AZ93" s="146">
        <v>2</v>
      </c>
      <c r="BA93" s="146">
        <f t="shared" si="7"/>
        <v>0</v>
      </c>
      <c r="BB93" s="146">
        <f t="shared" si="8"/>
        <v>0</v>
      </c>
      <c r="BC93" s="146">
        <f t="shared" si="9"/>
        <v>0</v>
      </c>
      <c r="BD93" s="146">
        <f t="shared" si="10"/>
        <v>0</v>
      </c>
      <c r="BE93" s="146">
        <f t="shared" si="11"/>
        <v>0</v>
      </c>
      <c r="CA93" s="177">
        <v>7</v>
      </c>
      <c r="CB93" s="177">
        <v>1002</v>
      </c>
      <c r="CZ93" s="146">
        <v>0</v>
      </c>
    </row>
    <row r="94" spans="1:104" x14ac:dyDescent="0.2">
      <c r="A94" s="184"/>
      <c r="B94" s="185" t="s">
        <v>73</v>
      </c>
      <c r="C94" s="186" t="str">
        <f>CONCATENATE(B54," ",C54)</f>
        <v>725 Zařizovací předměty</v>
      </c>
      <c r="D94" s="187"/>
      <c r="E94" s="188"/>
      <c r="F94" s="189"/>
      <c r="G94" s="190">
        <f>SUM(G54:G93)</f>
        <v>0</v>
      </c>
      <c r="O94" s="170">
        <v>4</v>
      </c>
      <c r="BA94" s="191">
        <f>SUM(BA54:BA93)</f>
        <v>0</v>
      </c>
      <c r="BB94" s="191">
        <f>SUM(BB54:BB93)</f>
        <v>0</v>
      </c>
      <c r="BC94" s="191">
        <f>SUM(BC54:BC93)</f>
        <v>0</v>
      </c>
      <c r="BD94" s="191">
        <f>SUM(BD54:BD93)</f>
        <v>0</v>
      </c>
      <c r="BE94" s="191">
        <f>SUM(BE54:BE93)</f>
        <v>0</v>
      </c>
    </row>
    <row r="95" spans="1:104" x14ac:dyDescent="0.2">
      <c r="A95" s="163" t="s">
        <v>72</v>
      </c>
      <c r="B95" s="164" t="s">
        <v>239</v>
      </c>
      <c r="C95" s="165" t="s">
        <v>240</v>
      </c>
      <c r="D95" s="166"/>
      <c r="E95" s="167"/>
      <c r="F95" s="167"/>
      <c r="G95" s="168"/>
      <c r="H95" s="169"/>
      <c r="I95" s="169"/>
      <c r="O95" s="170">
        <v>1</v>
      </c>
    </row>
    <row r="96" spans="1:104" x14ac:dyDescent="0.2">
      <c r="A96" s="171">
        <v>74</v>
      </c>
      <c r="B96" s="172" t="s">
        <v>241</v>
      </c>
      <c r="C96" s="173" t="s">
        <v>242</v>
      </c>
      <c r="D96" s="174" t="s">
        <v>89</v>
      </c>
      <c r="E96" s="175">
        <v>6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7</v>
      </c>
      <c r="AC96" s="146">
        <v>7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7</v>
      </c>
      <c r="CZ96" s="146">
        <v>2.0000000000000002E-5</v>
      </c>
    </row>
    <row r="97" spans="1:104" x14ac:dyDescent="0.2">
      <c r="A97" s="171">
        <v>75</v>
      </c>
      <c r="B97" s="172" t="s">
        <v>243</v>
      </c>
      <c r="C97" s="173" t="s">
        <v>244</v>
      </c>
      <c r="D97" s="174" t="s">
        <v>89</v>
      </c>
      <c r="E97" s="175">
        <v>6</v>
      </c>
      <c r="F97" s="175">
        <v>0</v>
      </c>
      <c r="G97" s="176">
        <f>E97*F97</f>
        <v>0</v>
      </c>
      <c r="O97" s="170">
        <v>2</v>
      </c>
      <c r="AA97" s="146">
        <v>1</v>
      </c>
      <c r="AB97" s="146">
        <v>7</v>
      </c>
      <c r="AC97" s="146">
        <v>7</v>
      </c>
      <c r="AZ97" s="146">
        <v>2</v>
      </c>
      <c r="BA97" s="146">
        <f>IF(AZ97=1,G97,0)</f>
        <v>0</v>
      </c>
      <c r="BB97" s="146">
        <f>IF(AZ97=2,G97,0)</f>
        <v>0</v>
      </c>
      <c r="BC97" s="146">
        <f>IF(AZ97=3,G97,0)</f>
        <v>0</v>
      </c>
      <c r="BD97" s="146">
        <f>IF(AZ97=4,G97,0)</f>
        <v>0</v>
      </c>
      <c r="BE97" s="146">
        <f>IF(AZ97=5,G97,0)</f>
        <v>0</v>
      </c>
      <c r="CA97" s="177">
        <v>1</v>
      </c>
      <c r="CB97" s="177">
        <v>7</v>
      </c>
      <c r="CZ97" s="146">
        <v>2.0000000000000002E-5</v>
      </c>
    </row>
    <row r="98" spans="1:104" ht="22.5" x14ac:dyDescent="0.2">
      <c r="A98" s="171">
        <v>76</v>
      </c>
      <c r="B98" s="172" t="s">
        <v>245</v>
      </c>
      <c r="C98" s="173" t="s">
        <v>246</v>
      </c>
      <c r="D98" s="174" t="s">
        <v>86</v>
      </c>
      <c r="E98" s="175">
        <v>8</v>
      </c>
      <c r="F98" s="175">
        <v>0</v>
      </c>
      <c r="G98" s="176">
        <f>E98*F98</f>
        <v>0</v>
      </c>
      <c r="O98" s="170">
        <v>2</v>
      </c>
      <c r="AA98" s="146">
        <v>1</v>
      </c>
      <c r="AB98" s="146">
        <v>7</v>
      </c>
      <c r="AC98" s="146">
        <v>7</v>
      </c>
      <c r="AZ98" s="146">
        <v>2</v>
      </c>
      <c r="BA98" s="146">
        <f>IF(AZ98=1,G98,0)</f>
        <v>0</v>
      </c>
      <c r="BB98" s="146">
        <f>IF(AZ98=2,G98,0)</f>
        <v>0</v>
      </c>
      <c r="BC98" s="146">
        <f>IF(AZ98=3,G98,0)</f>
        <v>0</v>
      </c>
      <c r="BD98" s="146">
        <f>IF(AZ98=4,G98,0)</f>
        <v>0</v>
      </c>
      <c r="BE98" s="146">
        <f>IF(AZ98=5,G98,0)</f>
        <v>0</v>
      </c>
      <c r="CA98" s="177">
        <v>1</v>
      </c>
      <c r="CB98" s="177">
        <v>7</v>
      </c>
      <c r="CZ98" s="146">
        <v>0</v>
      </c>
    </row>
    <row r="99" spans="1:104" x14ac:dyDescent="0.2">
      <c r="A99" s="171">
        <v>77</v>
      </c>
      <c r="B99" s="172" t="s">
        <v>247</v>
      </c>
      <c r="C99" s="173" t="s">
        <v>248</v>
      </c>
      <c r="D99" s="174" t="s">
        <v>89</v>
      </c>
      <c r="E99" s="175">
        <v>6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7</v>
      </c>
      <c r="CZ99" s="146">
        <v>6.4000000000000003E-3</v>
      </c>
    </row>
    <row r="100" spans="1:104" x14ac:dyDescent="0.2">
      <c r="A100" s="171">
        <v>78</v>
      </c>
      <c r="B100" s="172" t="s">
        <v>164</v>
      </c>
      <c r="C100" s="173" t="s">
        <v>165</v>
      </c>
      <c r="D100" s="174" t="s">
        <v>61</v>
      </c>
      <c r="E100" s="175"/>
      <c r="F100" s="175">
        <v>0</v>
      </c>
      <c r="G100" s="176">
        <f>E100*F100</f>
        <v>0</v>
      </c>
      <c r="O100" s="170">
        <v>2</v>
      </c>
      <c r="AA100" s="146">
        <v>7</v>
      </c>
      <c r="AB100" s="146">
        <v>1002</v>
      </c>
      <c r="AC100" s="146">
        <v>5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A100" s="177">
        <v>7</v>
      </c>
      <c r="CB100" s="177">
        <v>1002</v>
      </c>
      <c r="CZ100" s="146">
        <v>0</v>
      </c>
    </row>
    <row r="101" spans="1:104" x14ac:dyDescent="0.2">
      <c r="A101" s="184"/>
      <c r="B101" s="185" t="s">
        <v>73</v>
      </c>
      <c r="C101" s="186" t="str">
        <f>CONCATENATE(B95," ",C95)</f>
        <v>733 Rozvod potrubí</v>
      </c>
      <c r="D101" s="187"/>
      <c r="E101" s="188"/>
      <c r="F101" s="189"/>
      <c r="G101" s="190">
        <f>SUM(G95:G100)</f>
        <v>0</v>
      </c>
      <c r="O101" s="170">
        <v>4</v>
      </c>
      <c r="BA101" s="191">
        <f>SUM(BA95:BA100)</f>
        <v>0</v>
      </c>
      <c r="BB101" s="191">
        <f>SUM(BB95:BB100)</f>
        <v>0</v>
      </c>
      <c r="BC101" s="191">
        <f>SUM(BC95:BC100)</f>
        <v>0</v>
      </c>
      <c r="BD101" s="191">
        <f>SUM(BD95:BD100)</f>
        <v>0</v>
      </c>
      <c r="BE101" s="191">
        <f>SUM(BE95:BE100)</f>
        <v>0</v>
      </c>
    </row>
    <row r="102" spans="1:104" x14ac:dyDescent="0.2">
      <c r="A102" s="163" t="s">
        <v>72</v>
      </c>
      <c r="B102" s="164" t="s">
        <v>249</v>
      </c>
      <c r="C102" s="165" t="s">
        <v>250</v>
      </c>
      <c r="D102" s="166"/>
      <c r="E102" s="167"/>
      <c r="F102" s="167"/>
      <c r="G102" s="168"/>
      <c r="H102" s="169"/>
      <c r="I102" s="169"/>
      <c r="O102" s="170">
        <v>1</v>
      </c>
    </row>
    <row r="103" spans="1:104" ht="22.5" x14ac:dyDescent="0.2">
      <c r="A103" s="171">
        <v>79</v>
      </c>
      <c r="B103" s="172" t="s">
        <v>251</v>
      </c>
      <c r="C103" s="173" t="s">
        <v>252</v>
      </c>
      <c r="D103" s="174" t="s">
        <v>86</v>
      </c>
      <c r="E103" s="175">
        <v>4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2.5999999999999998E-4</v>
      </c>
    </row>
    <row r="104" spans="1:104" x14ac:dyDescent="0.2">
      <c r="A104" s="171">
        <v>80</v>
      </c>
      <c r="B104" s="172" t="s">
        <v>253</v>
      </c>
      <c r="C104" s="173" t="s">
        <v>254</v>
      </c>
      <c r="D104" s="174" t="s">
        <v>86</v>
      </c>
      <c r="E104" s="175">
        <v>8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7</v>
      </c>
      <c r="CZ104" s="146">
        <v>5.0000000000000001E-4</v>
      </c>
    </row>
    <row r="105" spans="1:104" x14ac:dyDescent="0.2">
      <c r="A105" s="171">
        <v>81</v>
      </c>
      <c r="B105" s="172" t="s">
        <v>255</v>
      </c>
      <c r="C105" s="173" t="s">
        <v>256</v>
      </c>
      <c r="D105" s="174" t="s">
        <v>61</v>
      </c>
      <c r="E105" s="175"/>
      <c r="F105" s="175">
        <v>0</v>
      </c>
      <c r="G105" s="176">
        <f>E105*F105</f>
        <v>0</v>
      </c>
      <c r="O105" s="170">
        <v>2</v>
      </c>
      <c r="AA105" s="146">
        <v>7</v>
      </c>
      <c r="AB105" s="146">
        <v>1002</v>
      </c>
      <c r="AC105" s="146">
        <v>5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7</v>
      </c>
      <c r="CB105" s="177">
        <v>1002</v>
      </c>
      <c r="CZ105" s="146">
        <v>0</v>
      </c>
    </row>
    <row r="106" spans="1:104" x14ac:dyDescent="0.2">
      <c r="A106" s="184"/>
      <c r="B106" s="185" t="s">
        <v>73</v>
      </c>
      <c r="C106" s="186" t="str">
        <f>CONCATENATE(B102," ",C102)</f>
        <v>734 Armatury</v>
      </c>
      <c r="D106" s="187"/>
      <c r="E106" s="188"/>
      <c r="F106" s="189"/>
      <c r="G106" s="190">
        <f>SUM(G102:G105)</f>
        <v>0</v>
      </c>
      <c r="O106" s="170">
        <v>4</v>
      </c>
      <c r="BA106" s="191">
        <f>SUM(BA102:BA105)</f>
        <v>0</v>
      </c>
      <c r="BB106" s="191">
        <f>SUM(BB102:BB105)</f>
        <v>0</v>
      </c>
      <c r="BC106" s="191">
        <f>SUM(BC102:BC105)</f>
        <v>0</v>
      </c>
      <c r="BD106" s="191">
        <f>SUM(BD102:BD105)</f>
        <v>0</v>
      </c>
      <c r="BE106" s="191">
        <f>SUM(BE102:BE105)</f>
        <v>0</v>
      </c>
    </row>
    <row r="107" spans="1:104" x14ac:dyDescent="0.2">
      <c r="A107" s="163" t="s">
        <v>72</v>
      </c>
      <c r="B107" s="164" t="s">
        <v>257</v>
      </c>
      <c r="C107" s="165" t="s">
        <v>258</v>
      </c>
      <c r="D107" s="166"/>
      <c r="E107" s="167"/>
      <c r="F107" s="167"/>
      <c r="G107" s="168"/>
      <c r="H107" s="169"/>
      <c r="I107" s="169"/>
      <c r="O107" s="170">
        <v>1</v>
      </c>
    </row>
    <row r="108" spans="1:104" x14ac:dyDescent="0.2">
      <c r="A108" s="171">
        <v>82</v>
      </c>
      <c r="B108" s="172" t="s">
        <v>259</v>
      </c>
      <c r="C108" s="173" t="s">
        <v>260</v>
      </c>
      <c r="D108" s="174" t="s">
        <v>86</v>
      </c>
      <c r="E108" s="175">
        <v>4</v>
      </c>
      <c r="F108" s="175">
        <v>0</v>
      </c>
      <c r="G108" s="176">
        <f>E108*F108</f>
        <v>0</v>
      </c>
      <c r="O108" s="170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</v>
      </c>
      <c r="CB108" s="177">
        <v>7</v>
      </c>
      <c r="CZ108" s="146">
        <v>0</v>
      </c>
    </row>
    <row r="109" spans="1:104" x14ac:dyDescent="0.2">
      <c r="A109" s="171">
        <v>83</v>
      </c>
      <c r="B109" s="172" t="s">
        <v>261</v>
      </c>
      <c r="C109" s="173" t="s">
        <v>262</v>
      </c>
      <c r="D109" s="174" t="s">
        <v>263</v>
      </c>
      <c r="E109" s="175">
        <v>6.8849999999999998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7</v>
      </c>
      <c r="CZ109" s="146">
        <v>0</v>
      </c>
    </row>
    <row r="110" spans="1:104" x14ac:dyDescent="0.2">
      <c r="A110" s="178"/>
      <c r="B110" s="180"/>
      <c r="C110" s="224" t="s">
        <v>264</v>
      </c>
      <c r="D110" s="225"/>
      <c r="E110" s="181">
        <v>6.8849999999999998</v>
      </c>
      <c r="F110" s="182"/>
      <c r="G110" s="183"/>
      <c r="M110" s="179" t="s">
        <v>264</v>
      </c>
      <c r="O110" s="170"/>
    </row>
    <row r="111" spans="1:104" x14ac:dyDescent="0.2">
      <c r="A111" s="171">
        <v>84</v>
      </c>
      <c r="B111" s="172" t="s">
        <v>265</v>
      </c>
      <c r="C111" s="173" t="s">
        <v>266</v>
      </c>
      <c r="D111" s="174" t="s">
        <v>86</v>
      </c>
      <c r="E111" s="175">
        <v>1</v>
      </c>
      <c r="F111" s="175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1.2200000000000001E-2</v>
      </c>
    </row>
    <row r="112" spans="1:104" x14ac:dyDescent="0.2">
      <c r="A112" s="171">
        <v>85</v>
      </c>
      <c r="B112" s="172" t="s">
        <v>267</v>
      </c>
      <c r="C112" s="173" t="s">
        <v>268</v>
      </c>
      <c r="D112" s="174" t="s">
        <v>86</v>
      </c>
      <c r="E112" s="175">
        <v>2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7</v>
      </c>
      <c r="CZ112" s="146">
        <v>1.525E-2</v>
      </c>
    </row>
    <row r="113" spans="1:104" x14ac:dyDescent="0.2">
      <c r="A113" s="171">
        <v>86</v>
      </c>
      <c r="B113" s="172" t="s">
        <v>269</v>
      </c>
      <c r="C113" s="173" t="s">
        <v>270</v>
      </c>
      <c r="D113" s="174" t="s">
        <v>86</v>
      </c>
      <c r="E113" s="175">
        <v>1</v>
      </c>
      <c r="F113" s="175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1.83E-2</v>
      </c>
    </row>
    <row r="114" spans="1:104" x14ac:dyDescent="0.2">
      <c r="A114" s="171">
        <v>87</v>
      </c>
      <c r="B114" s="172" t="s">
        <v>271</v>
      </c>
      <c r="C114" s="173" t="s">
        <v>272</v>
      </c>
      <c r="D114" s="174" t="s">
        <v>263</v>
      </c>
      <c r="E114" s="175">
        <v>8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7</v>
      </c>
      <c r="CZ114" s="146">
        <v>0</v>
      </c>
    </row>
    <row r="115" spans="1:104" x14ac:dyDescent="0.2">
      <c r="A115" s="171">
        <v>88</v>
      </c>
      <c r="B115" s="172" t="s">
        <v>273</v>
      </c>
      <c r="C115" s="173" t="s">
        <v>274</v>
      </c>
      <c r="D115" s="174" t="s">
        <v>263</v>
      </c>
      <c r="E115" s="175">
        <v>6.8849999999999998</v>
      </c>
      <c r="F115" s="175">
        <v>0</v>
      </c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0</v>
      </c>
    </row>
    <row r="116" spans="1:104" x14ac:dyDescent="0.2">
      <c r="A116" s="178"/>
      <c r="B116" s="180"/>
      <c r="C116" s="224" t="s">
        <v>264</v>
      </c>
      <c r="D116" s="225"/>
      <c r="E116" s="181">
        <v>6.8849999999999998</v>
      </c>
      <c r="F116" s="182"/>
      <c r="G116" s="183"/>
      <c r="M116" s="179" t="s">
        <v>264</v>
      </c>
      <c r="O116" s="170"/>
    </row>
    <row r="117" spans="1:104" x14ac:dyDescent="0.2">
      <c r="A117" s="171">
        <v>89</v>
      </c>
      <c r="B117" s="172" t="s">
        <v>275</v>
      </c>
      <c r="C117" s="173" t="s">
        <v>276</v>
      </c>
      <c r="D117" s="174" t="s">
        <v>61</v>
      </c>
      <c r="E117" s="175"/>
      <c r="F117" s="175">
        <v>0</v>
      </c>
      <c r="G117" s="176">
        <f>E117*F117</f>
        <v>0</v>
      </c>
      <c r="O117" s="170">
        <v>2</v>
      </c>
      <c r="AA117" s="146">
        <v>7</v>
      </c>
      <c r="AB117" s="146">
        <v>1002</v>
      </c>
      <c r="AC117" s="146">
        <v>5</v>
      </c>
      <c r="AZ117" s="146">
        <v>2</v>
      </c>
      <c r="BA117" s="146">
        <f>IF(AZ117=1,G117,0)</f>
        <v>0</v>
      </c>
      <c r="BB117" s="146">
        <f>IF(AZ117=2,G117,0)</f>
        <v>0</v>
      </c>
      <c r="BC117" s="146">
        <f>IF(AZ117=3,G117,0)</f>
        <v>0</v>
      </c>
      <c r="BD117" s="146">
        <f>IF(AZ117=4,G117,0)</f>
        <v>0</v>
      </c>
      <c r="BE117" s="146">
        <f>IF(AZ117=5,G117,0)</f>
        <v>0</v>
      </c>
      <c r="CA117" s="177">
        <v>7</v>
      </c>
      <c r="CB117" s="177">
        <v>1002</v>
      </c>
      <c r="CZ117" s="146">
        <v>0</v>
      </c>
    </row>
    <row r="118" spans="1:104" x14ac:dyDescent="0.2">
      <c r="A118" s="184"/>
      <c r="B118" s="185" t="s">
        <v>73</v>
      </c>
      <c r="C118" s="186" t="str">
        <f>CONCATENATE(B107," ",C107)</f>
        <v>735 Otopná tělesa</v>
      </c>
      <c r="D118" s="187"/>
      <c r="E118" s="188"/>
      <c r="F118" s="189"/>
      <c r="G118" s="190">
        <f>SUM(G107:G117)</f>
        <v>0</v>
      </c>
      <c r="O118" s="170">
        <v>4</v>
      </c>
      <c r="BA118" s="191">
        <f>SUM(BA107:BA117)</f>
        <v>0</v>
      </c>
      <c r="BB118" s="191">
        <f>SUM(BB107:BB117)</f>
        <v>0</v>
      </c>
      <c r="BC118" s="191">
        <f>SUM(BC107:BC117)</f>
        <v>0</v>
      </c>
      <c r="BD118" s="191">
        <f>SUM(BD107:BD117)</f>
        <v>0</v>
      </c>
      <c r="BE118" s="191">
        <f>SUM(BE107:BE117)</f>
        <v>0</v>
      </c>
    </row>
    <row r="119" spans="1:104" x14ac:dyDescent="0.2">
      <c r="A119" s="163" t="s">
        <v>72</v>
      </c>
      <c r="B119" s="164" t="s">
        <v>277</v>
      </c>
      <c r="C119" s="165" t="s">
        <v>278</v>
      </c>
      <c r="D119" s="166"/>
      <c r="E119" s="167"/>
      <c r="F119" s="167"/>
      <c r="G119" s="168"/>
      <c r="H119" s="169"/>
      <c r="I119" s="169"/>
      <c r="O119" s="170">
        <v>1</v>
      </c>
    </row>
    <row r="120" spans="1:104" x14ac:dyDescent="0.2">
      <c r="A120" s="171">
        <v>90</v>
      </c>
      <c r="B120" s="172" t="s">
        <v>279</v>
      </c>
      <c r="C120" s="173" t="s">
        <v>280</v>
      </c>
      <c r="D120" s="174" t="s">
        <v>281</v>
      </c>
      <c r="E120" s="175">
        <v>0.81451300000000004</v>
      </c>
      <c r="F120" s="175">
        <v>0</v>
      </c>
      <c r="G120" s="176">
        <f t="shared" ref="G120:G125" si="12">E120*F120</f>
        <v>0</v>
      </c>
      <c r="O120" s="170">
        <v>2</v>
      </c>
      <c r="AA120" s="146">
        <v>8</v>
      </c>
      <c r="AB120" s="146">
        <v>0</v>
      </c>
      <c r="AC120" s="146">
        <v>3</v>
      </c>
      <c r="AZ120" s="146">
        <v>1</v>
      </c>
      <c r="BA120" s="146">
        <f t="shared" ref="BA120:BA125" si="13">IF(AZ120=1,G120,0)</f>
        <v>0</v>
      </c>
      <c r="BB120" s="146">
        <f t="shared" ref="BB120:BB125" si="14">IF(AZ120=2,G120,0)</f>
        <v>0</v>
      </c>
      <c r="BC120" s="146">
        <f t="shared" ref="BC120:BC125" si="15">IF(AZ120=3,G120,0)</f>
        <v>0</v>
      </c>
      <c r="BD120" s="146">
        <f t="shared" ref="BD120:BD125" si="16">IF(AZ120=4,G120,0)</f>
        <v>0</v>
      </c>
      <c r="BE120" s="146">
        <f t="shared" ref="BE120:BE125" si="17">IF(AZ120=5,G120,0)</f>
        <v>0</v>
      </c>
      <c r="CA120" s="177">
        <v>8</v>
      </c>
      <c r="CB120" s="177">
        <v>0</v>
      </c>
      <c r="CZ120" s="146">
        <v>0</v>
      </c>
    </row>
    <row r="121" spans="1:104" x14ac:dyDescent="0.2">
      <c r="A121" s="171">
        <v>91</v>
      </c>
      <c r="B121" s="172" t="s">
        <v>282</v>
      </c>
      <c r="C121" s="173" t="s">
        <v>283</v>
      </c>
      <c r="D121" s="174" t="s">
        <v>281</v>
      </c>
      <c r="E121" s="175">
        <v>0.81451300000000004</v>
      </c>
      <c r="F121" s="175">
        <v>0</v>
      </c>
      <c r="G121" s="176">
        <f t="shared" si="12"/>
        <v>0</v>
      </c>
      <c r="O121" s="170">
        <v>2</v>
      </c>
      <c r="AA121" s="146">
        <v>8</v>
      </c>
      <c r="AB121" s="146">
        <v>0</v>
      </c>
      <c r="AC121" s="146">
        <v>3</v>
      </c>
      <c r="AZ121" s="146">
        <v>1</v>
      </c>
      <c r="BA121" s="146">
        <f t="shared" si="13"/>
        <v>0</v>
      </c>
      <c r="BB121" s="146">
        <f t="shared" si="14"/>
        <v>0</v>
      </c>
      <c r="BC121" s="146">
        <f t="shared" si="15"/>
        <v>0</v>
      </c>
      <c r="BD121" s="146">
        <f t="shared" si="16"/>
        <v>0</v>
      </c>
      <c r="BE121" s="146">
        <f t="shared" si="17"/>
        <v>0</v>
      </c>
      <c r="CA121" s="177">
        <v>8</v>
      </c>
      <c r="CB121" s="177">
        <v>0</v>
      </c>
      <c r="CZ121" s="146">
        <v>0</v>
      </c>
    </row>
    <row r="122" spans="1:104" x14ac:dyDescent="0.2">
      <c r="A122" s="171">
        <v>92</v>
      </c>
      <c r="B122" s="172" t="s">
        <v>284</v>
      </c>
      <c r="C122" s="173" t="s">
        <v>285</v>
      </c>
      <c r="D122" s="174" t="s">
        <v>281</v>
      </c>
      <c r="E122" s="175">
        <v>0.81451300000000004</v>
      </c>
      <c r="F122" s="175">
        <v>0</v>
      </c>
      <c r="G122" s="176">
        <f t="shared" si="12"/>
        <v>0</v>
      </c>
      <c r="O122" s="170">
        <v>2</v>
      </c>
      <c r="AA122" s="146">
        <v>8</v>
      </c>
      <c r="AB122" s="146">
        <v>0</v>
      </c>
      <c r="AC122" s="146">
        <v>3</v>
      </c>
      <c r="AZ122" s="146">
        <v>1</v>
      </c>
      <c r="BA122" s="146">
        <f t="shared" si="13"/>
        <v>0</v>
      </c>
      <c r="BB122" s="146">
        <f t="shared" si="14"/>
        <v>0</v>
      </c>
      <c r="BC122" s="146">
        <f t="shared" si="15"/>
        <v>0</v>
      </c>
      <c r="BD122" s="146">
        <f t="shared" si="16"/>
        <v>0</v>
      </c>
      <c r="BE122" s="146">
        <f t="shared" si="17"/>
        <v>0</v>
      </c>
      <c r="CA122" s="177">
        <v>8</v>
      </c>
      <c r="CB122" s="177">
        <v>0</v>
      </c>
      <c r="CZ122" s="146">
        <v>0</v>
      </c>
    </row>
    <row r="123" spans="1:104" x14ac:dyDescent="0.2">
      <c r="A123" s="171">
        <v>93</v>
      </c>
      <c r="B123" s="172" t="s">
        <v>286</v>
      </c>
      <c r="C123" s="173" t="s">
        <v>287</v>
      </c>
      <c r="D123" s="174" t="s">
        <v>281</v>
      </c>
      <c r="E123" s="175">
        <v>0.81451300000000004</v>
      </c>
      <c r="F123" s="175">
        <v>0</v>
      </c>
      <c r="G123" s="176">
        <f t="shared" si="12"/>
        <v>0</v>
      </c>
      <c r="O123" s="170">
        <v>2</v>
      </c>
      <c r="AA123" s="146">
        <v>8</v>
      </c>
      <c r="AB123" s="146">
        <v>0</v>
      </c>
      <c r="AC123" s="146">
        <v>3</v>
      </c>
      <c r="AZ123" s="146">
        <v>1</v>
      </c>
      <c r="BA123" s="146">
        <f t="shared" si="13"/>
        <v>0</v>
      </c>
      <c r="BB123" s="146">
        <f t="shared" si="14"/>
        <v>0</v>
      </c>
      <c r="BC123" s="146">
        <f t="shared" si="15"/>
        <v>0</v>
      </c>
      <c r="BD123" s="146">
        <f t="shared" si="16"/>
        <v>0</v>
      </c>
      <c r="BE123" s="146">
        <f t="shared" si="17"/>
        <v>0</v>
      </c>
      <c r="CA123" s="177">
        <v>8</v>
      </c>
      <c r="CB123" s="177">
        <v>0</v>
      </c>
      <c r="CZ123" s="146">
        <v>0</v>
      </c>
    </row>
    <row r="124" spans="1:104" x14ac:dyDescent="0.2">
      <c r="A124" s="171">
        <v>94</v>
      </c>
      <c r="B124" s="172" t="s">
        <v>288</v>
      </c>
      <c r="C124" s="173" t="s">
        <v>289</v>
      </c>
      <c r="D124" s="174" t="s">
        <v>281</v>
      </c>
      <c r="E124" s="175">
        <v>0.81451300000000004</v>
      </c>
      <c r="F124" s="175">
        <v>0</v>
      </c>
      <c r="G124" s="176">
        <f t="shared" si="12"/>
        <v>0</v>
      </c>
      <c r="O124" s="170">
        <v>2</v>
      </c>
      <c r="AA124" s="146">
        <v>8</v>
      </c>
      <c r="AB124" s="146">
        <v>0</v>
      </c>
      <c r="AC124" s="146">
        <v>3</v>
      </c>
      <c r="AZ124" s="146">
        <v>1</v>
      </c>
      <c r="BA124" s="146">
        <f t="shared" si="13"/>
        <v>0</v>
      </c>
      <c r="BB124" s="146">
        <f t="shared" si="14"/>
        <v>0</v>
      </c>
      <c r="BC124" s="146">
        <f t="shared" si="15"/>
        <v>0</v>
      </c>
      <c r="BD124" s="146">
        <f t="shared" si="16"/>
        <v>0</v>
      </c>
      <c r="BE124" s="146">
        <f t="shared" si="17"/>
        <v>0</v>
      </c>
      <c r="CA124" s="177">
        <v>8</v>
      </c>
      <c r="CB124" s="177">
        <v>0</v>
      </c>
      <c r="CZ124" s="146">
        <v>0</v>
      </c>
    </row>
    <row r="125" spans="1:104" x14ac:dyDescent="0.2">
      <c r="A125" s="171">
        <v>95</v>
      </c>
      <c r="B125" s="172" t="s">
        <v>290</v>
      </c>
      <c r="C125" s="173" t="s">
        <v>291</v>
      </c>
      <c r="D125" s="174" t="s">
        <v>281</v>
      </c>
      <c r="E125" s="175">
        <v>0.81451300000000004</v>
      </c>
      <c r="F125" s="175">
        <v>0</v>
      </c>
      <c r="G125" s="176">
        <f t="shared" si="12"/>
        <v>0</v>
      </c>
      <c r="O125" s="170">
        <v>2</v>
      </c>
      <c r="AA125" s="146">
        <v>8</v>
      </c>
      <c r="AB125" s="146">
        <v>0</v>
      </c>
      <c r="AC125" s="146">
        <v>3</v>
      </c>
      <c r="AZ125" s="146">
        <v>1</v>
      </c>
      <c r="BA125" s="146">
        <f t="shared" si="13"/>
        <v>0</v>
      </c>
      <c r="BB125" s="146">
        <f t="shared" si="14"/>
        <v>0</v>
      </c>
      <c r="BC125" s="146">
        <f t="shared" si="15"/>
        <v>0</v>
      </c>
      <c r="BD125" s="146">
        <f t="shared" si="16"/>
        <v>0</v>
      </c>
      <c r="BE125" s="146">
        <f t="shared" si="17"/>
        <v>0</v>
      </c>
      <c r="CA125" s="177">
        <v>8</v>
      </c>
      <c r="CB125" s="177">
        <v>0</v>
      </c>
      <c r="CZ125" s="146">
        <v>0</v>
      </c>
    </row>
    <row r="126" spans="1:104" x14ac:dyDescent="0.2">
      <c r="A126" s="184"/>
      <c r="B126" s="185" t="s">
        <v>73</v>
      </c>
      <c r="C126" s="186" t="str">
        <f>CONCATENATE(B119," ",C119)</f>
        <v>D96 Přesuny suti a vybouraných hmot</v>
      </c>
      <c r="D126" s="187"/>
      <c r="E126" s="188"/>
      <c r="F126" s="189"/>
      <c r="G126" s="190">
        <f>SUM(G119:G125)</f>
        <v>0</v>
      </c>
      <c r="O126" s="170">
        <v>4</v>
      </c>
      <c r="BA126" s="191">
        <f>SUM(BA119:BA125)</f>
        <v>0</v>
      </c>
      <c r="BB126" s="191">
        <f>SUM(BB119:BB125)</f>
        <v>0</v>
      </c>
      <c r="BC126" s="191">
        <f>SUM(BC119:BC125)</f>
        <v>0</v>
      </c>
      <c r="BD126" s="191">
        <f>SUM(BD119:BD125)</f>
        <v>0</v>
      </c>
      <c r="BE126" s="191">
        <f>SUM(BE119:BE125)</f>
        <v>0</v>
      </c>
    </row>
    <row r="127" spans="1:104" x14ac:dyDescent="0.2">
      <c r="E127" s="146"/>
    </row>
    <row r="128" spans="1:104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A150" s="192"/>
      <c r="B150" s="192"/>
      <c r="C150" s="192"/>
      <c r="D150" s="192"/>
      <c r="E150" s="192"/>
      <c r="F150" s="192"/>
      <c r="G150" s="192"/>
    </row>
    <row r="151" spans="1:7" x14ac:dyDescent="0.2">
      <c r="A151" s="192"/>
      <c r="B151" s="192"/>
      <c r="C151" s="192"/>
      <c r="D151" s="192"/>
      <c r="E151" s="192"/>
      <c r="F151" s="192"/>
      <c r="G151" s="192"/>
    </row>
    <row r="152" spans="1:7" x14ac:dyDescent="0.2">
      <c r="A152" s="192"/>
      <c r="B152" s="192"/>
      <c r="C152" s="192"/>
      <c r="D152" s="192"/>
      <c r="E152" s="192"/>
      <c r="F152" s="192"/>
      <c r="G152" s="192"/>
    </row>
    <row r="153" spans="1:7" x14ac:dyDescent="0.2">
      <c r="A153" s="192"/>
      <c r="B153" s="192"/>
      <c r="C153" s="192"/>
      <c r="D153" s="192"/>
      <c r="E153" s="192"/>
      <c r="F153" s="192"/>
      <c r="G153" s="192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E157" s="146"/>
    </row>
    <row r="158" spans="1:7" x14ac:dyDescent="0.2">
      <c r="E158" s="146"/>
    </row>
    <row r="159" spans="1:7" x14ac:dyDescent="0.2">
      <c r="E159" s="146"/>
    </row>
    <row r="160" spans="1:7" x14ac:dyDescent="0.2">
      <c r="E160" s="146"/>
    </row>
    <row r="161" spans="5:5" x14ac:dyDescent="0.2">
      <c r="E161" s="146"/>
    </row>
    <row r="162" spans="5:5" x14ac:dyDescent="0.2">
      <c r="E162" s="146"/>
    </row>
    <row r="163" spans="5:5" x14ac:dyDescent="0.2">
      <c r="E163" s="146"/>
    </row>
    <row r="164" spans="5:5" x14ac:dyDescent="0.2">
      <c r="E164" s="146"/>
    </row>
    <row r="165" spans="5:5" x14ac:dyDescent="0.2">
      <c r="E165" s="146"/>
    </row>
    <row r="166" spans="5:5" x14ac:dyDescent="0.2">
      <c r="E166" s="146"/>
    </row>
    <row r="167" spans="5:5" x14ac:dyDescent="0.2">
      <c r="E167" s="146"/>
    </row>
    <row r="168" spans="5:5" x14ac:dyDescent="0.2">
      <c r="E168" s="146"/>
    </row>
    <row r="169" spans="5:5" x14ac:dyDescent="0.2">
      <c r="E169" s="146"/>
    </row>
    <row r="170" spans="5:5" x14ac:dyDescent="0.2">
      <c r="E170" s="146"/>
    </row>
    <row r="171" spans="5:5" x14ac:dyDescent="0.2">
      <c r="E171" s="146"/>
    </row>
    <row r="172" spans="5:5" x14ac:dyDescent="0.2">
      <c r="E172" s="146"/>
    </row>
    <row r="173" spans="5:5" x14ac:dyDescent="0.2">
      <c r="E173" s="146"/>
    </row>
    <row r="174" spans="5:5" x14ac:dyDescent="0.2">
      <c r="E174" s="146"/>
    </row>
    <row r="175" spans="5:5" x14ac:dyDescent="0.2">
      <c r="E175" s="146"/>
    </row>
    <row r="176" spans="5:5" x14ac:dyDescent="0.2">
      <c r="E176" s="146"/>
    </row>
    <row r="177" spans="1:7" x14ac:dyDescent="0.2">
      <c r="E177" s="146"/>
    </row>
    <row r="178" spans="1:7" x14ac:dyDescent="0.2">
      <c r="E178" s="146"/>
    </row>
    <row r="179" spans="1:7" x14ac:dyDescent="0.2">
      <c r="E179" s="146"/>
    </row>
    <row r="180" spans="1:7" x14ac:dyDescent="0.2">
      <c r="E180" s="146"/>
    </row>
    <row r="181" spans="1:7" x14ac:dyDescent="0.2">
      <c r="E181" s="146"/>
    </row>
    <row r="182" spans="1:7" x14ac:dyDescent="0.2">
      <c r="E182" s="146"/>
    </row>
    <row r="183" spans="1:7" x14ac:dyDescent="0.2">
      <c r="E183" s="146"/>
    </row>
    <row r="184" spans="1:7" x14ac:dyDescent="0.2">
      <c r="E184" s="146"/>
    </row>
    <row r="185" spans="1:7" x14ac:dyDescent="0.2">
      <c r="A185" s="193"/>
      <c r="B185" s="193"/>
    </row>
    <row r="186" spans="1:7" x14ac:dyDescent="0.2">
      <c r="A186" s="192"/>
      <c r="B186" s="192"/>
      <c r="C186" s="195"/>
      <c r="D186" s="195"/>
      <c r="E186" s="196"/>
      <c r="F186" s="195"/>
      <c r="G186" s="197"/>
    </row>
    <row r="187" spans="1:7" x14ac:dyDescent="0.2">
      <c r="A187" s="198"/>
      <c r="B187" s="198"/>
      <c r="C187" s="192"/>
      <c r="D187" s="192"/>
      <c r="E187" s="199"/>
      <c r="F187" s="192"/>
      <c r="G187" s="192"/>
    </row>
    <row r="188" spans="1:7" x14ac:dyDescent="0.2">
      <c r="A188" s="192"/>
      <c r="B188" s="192"/>
      <c r="C188" s="192"/>
      <c r="D188" s="192"/>
      <c r="E188" s="199"/>
      <c r="F188" s="192"/>
      <c r="G188" s="192"/>
    </row>
    <row r="189" spans="1:7" x14ac:dyDescent="0.2">
      <c r="A189" s="192"/>
      <c r="B189" s="192"/>
      <c r="C189" s="192"/>
      <c r="D189" s="192"/>
      <c r="E189" s="199"/>
      <c r="F189" s="192"/>
      <c r="G189" s="192"/>
    </row>
    <row r="190" spans="1:7" x14ac:dyDescent="0.2">
      <c r="A190" s="192"/>
      <c r="B190" s="192"/>
      <c r="C190" s="192"/>
      <c r="D190" s="192"/>
      <c r="E190" s="199"/>
      <c r="F190" s="192"/>
      <c r="G190" s="192"/>
    </row>
    <row r="191" spans="1:7" x14ac:dyDescent="0.2">
      <c r="A191" s="192"/>
      <c r="B191" s="192"/>
      <c r="C191" s="192"/>
      <c r="D191" s="192"/>
      <c r="E191" s="199"/>
      <c r="F191" s="192"/>
      <c r="G191" s="192"/>
    </row>
    <row r="192" spans="1:7" x14ac:dyDescent="0.2">
      <c r="A192" s="192"/>
      <c r="B192" s="192"/>
      <c r="C192" s="192"/>
      <c r="D192" s="192"/>
      <c r="E192" s="199"/>
      <c r="F192" s="192"/>
      <c r="G192" s="192"/>
    </row>
    <row r="193" spans="1:7" x14ac:dyDescent="0.2">
      <c r="A193" s="192"/>
      <c r="B193" s="192"/>
      <c r="C193" s="192"/>
      <c r="D193" s="192"/>
      <c r="E193" s="199"/>
      <c r="F193" s="192"/>
      <c r="G193" s="192"/>
    </row>
    <row r="194" spans="1:7" x14ac:dyDescent="0.2">
      <c r="A194" s="192"/>
      <c r="B194" s="192"/>
      <c r="C194" s="192"/>
      <c r="D194" s="192"/>
      <c r="E194" s="199"/>
      <c r="F194" s="192"/>
      <c r="G194" s="192"/>
    </row>
    <row r="195" spans="1:7" x14ac:dyDescent="0.2">
      <c r="A195" s="192"/>
      <c r="B195" s="192"/>
      <c r="C195" s="192"/>
      <c r="D195" s="192"/>
      <c r="E195" s="199"/>
      <c r="F195" s="192"/>
      <c r="G195" s="192"/>
    </row>
    <row r="196" spans="1:7" x14ac:dyDescent="0.2">
      <c r="A196" s="192"/>
      <c r="B196" s="192"/>
      <c r="C196" s="192"/>
      <c r="D196" s="192"/>
      <c r="E196" s="199"/>
      <c r="F196" s="192"/>
      <c r="G196" s="192"/>
    </row>
    <row r="197" spans="1:7" x14ac:dyDescent="0.2">
      <c r="A197" s="192"/>
      <c r="B197" s="192"/>
      <c r="C197" s="192"/>
      <c r="D197" s="192"/>
      <c r="E197" s="199"/>
      <c r="F197" s="192"/>
      <c r="G197" s="192"/>
    </row>
    <row r="198" spans="1:7" x14ac:dyDescent="0.2">
      <c r="A198" s="192"/>
      <c r="B198" s="192"/>
      <c r="C198" s="192"/>
      <c r="D198" s="192"/>
      <c r="E198" s="199"/>
      <c r="F198" s="192"/>
      <c r="G198" s="192"/>
    </row>
    <row r="199" spans="1:7" x14ac:dyDescent="0.2">
      <c r="A199" s="192"/>
      <c r="B199" s="192"/>
      <c r="C199" s="192"/>
      <c r="D199" s="192"/>
      <c r="E199" s="199"/>
      <c r="F199" s="192"/>
      <c r="G199" s="192"/>
    </row>
  </sheetData>
  <mergeCells count="15">
    <mergeCell ref="C110:D110"/>
    <mergeCell ref="C116:D116"/>
    <mergeCell ref="C31:D31"/>
    <mergeCell ref="C33:D33"/>
    <mergeCell ref="C35:D35"/>
    <mergeCell ref="C37:D37"/>
    <mergeCell ref="C51:D51"/>
    <mergeCell ref="C13:D13"/>
    <mergeCell ref="C18:D18"/>
    <mergeCell ref="C24:D24"/>
    <mergeCell ref="A1:G1"/>
    <mergeCell ref="A3:B3"/>
    <mergeCell ref="A4:B4"/>
    <mergeCell ref="E4:G4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JPajgr</cp:lastModifiedBy>
  <dcterms:created xsi:type="dcterms:W3CDTF">2016-04-14T17:48:51Z</dcterms:created>
  <dcterms:modified xsi:type="dcterms:W3CDTF">2018-01-24T07:45:07Z</dcterms:modified>
</cp:coreProperties>
</file>